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Míša\Práce - rozpočty\1 Práce - rozpočtování ŽL\2 Sátora architekti\4 Jižní fasáda MPSL\RP\"/>
    </mc:Choice>
  </mc:AlternateContent>
  <xr:revisionPtr revIDLastSave="0" documentId="13_ncr:1_{CC751E19-0D25-4FFC-9A7D-E35E6866DCDD}" xr6:coauthVersionLast="45" xr6:coauthVersionMax="45" xr10:uidLastSave="{00000000-0000-0000-0000-000000000000}"/>
  <bookViews>
    <workbookView xWindow="1332" yWindow="312" windowWidth="15996" windowHeight="12084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01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01.1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01.1 Pol'!$A$1:$X$398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A372" i="12" l="1"/>
  <c r="BA356" i="12"/>
  <c r="BA310" i="12"/>
  <c r="BA306" i="12"/>
  <c r="BA303" i="12"/>
  <c r="BA167" i="12"/>
  <c r="BA58" i="12"/>
  <c r="BA17" i="12"/>
  <c r="G9" i="12"/>
  <c r="M9" i="12" s="1"/>
  <c r="I9" i="12"/>
  <c r="I8" i="12" s="1"/>
  <c r="K9" i="12"/>
  <c r="K8" i="12" s="1"/>
  <c r="O9" i="12"/>
  <c r="O8" i="12" s="1"/>
  <c r="Q9" i="12"/>
  <c r="V9" i="12"/>
  <c r="G12" i="12"/>
  <c r="G8" i="12" s="1"/>
  <c r="I12" i="12"/>
  <c r="K12" i="12"/>
  <c r="O12" i="12"/>
  <c r="Q12" i="12"/>
  <c r="V12" i="12"/>
  <c r="G16" i="12"/>
  <c r="G15" i="12" s="1"/>
  <c r="I51" i="1" s="1"/>
  <c r="I16" i="12"/>
  <c r="K16" i="12"/>
  <c r="O16" i="12"/>
  <c r="Q16" i="12"/>
  <c r="V16" i="12"/>
  <c r="G20" i="12"/>
  <c r="M20" i="12" s="1"/>
  <c r="I20" i="12"/>
  <c r="K20" i="12"/>
  <c r="K15" i="12" s="1"/>
  <c r="O20" i="12"/>
  <c r="Q20" i="12"/>
  <c r="V20" i="12"/>
  <c r="G29" i="12"/>
  <c r="M29" i="12" s="1"/>
  <c r="I29" i="12"/>
  <c r="K29" i="12"/>
  <c r="O29" i="12"/>
  <c r="Q29" i="12"/>
  <c r="V29" i="12"/>
  <c r="G34" i="12"/>
  <c r="I34" i="12"/>
  <c r="K34" i="12"/>
  <c r="O34" i="12"/>
  <c r="Q34" i="12"/>
  <c r="V34" i="12"/>
  <c r="G57" i="12"/>
  <c r="M57" i="12" s="1"/>
  <c r="I57" i="12"/>
  <c r="K57" i="12"/>
  <c r="O57" i="12"/>
  <c r="Q57" i="12"/>
  <c r="V57" i="12"/>
  <c r="G67" i="12"/>
  <c r="I67" i="12"/>
  <c r="K67" i="12"/>
  <c r="M67" i="12"/>
  <c r="O67" i="12"/>
  <c r="Q67" i="12"/>
  <c r="V6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15" i="12"/>
  <c r="M115" i="12" s="1"/>
  <c r="I115" i="12"/>
  <c r="K115" i="12"/>
  <c r="O115" i="12"/>
  <c r="Q115" i="12"/>
  <c r="V115" i="12"/>
  <c r="G134" i="12"/>
  <c r="M134" i="12" s="1"/>
  <c r="I134" i="12"/>
  <c r="K134" i="12"/>
  <c r="O134" i="12"/>
  <c r="Q134" i="12"/>
  <c r="V134" i="12"/>
  <c r="G166" i="12"/>
  <c r="I166" i="12"/>
  <c r="K166" i="12"/>
  <c r="M166" i="12"/>
  <c r="O166" i="12"/>
  <c r="Q166" i="12"/>
  <c r="V166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78" i="12"/>
  <c r="AF397" i="12" s="1"/>
  <c r="I178" i="12"/>
  <c r="K178" i="12"/>
  <c r="O178" i="12"/>
  <c r="Q178" i="12"/>
  <c r="V178" i="12"/>
  <c r="G181" i="12"/>
  <c r="M181" i="12" s="1"/>
  <c r="I181" i="12"/>
  <c r="K181" i="12"/>
  <c r="O181" i="12"/>
  <c r="Q181" i="12"/>
  <c r="V181" i="12"/>
  <c r="G184" i="12"/>
  <c r="I184" i="12"/>
  <c r="K184" i="12"/>
  <c r="M184" i="12"/>
  <c r="O184" i="12"/>
  <c r="Q184" i="12"/>
  <c r="V184" i="12"/>
  <c r="G194" i="12"/>
  <c r="M194" i="12" s="1"/>
  <c r="I194" i="12"/>
  <c r="K194" i="12"/>
  <c r="O194" i="12"/>
  <c r="Q194" i="12"/>
  <c r="V194" i="12"/>
  <c r="G202" i="12"/>
  <c r="I202" i="12"/>
  <c r="K202" i="12"/>
  <c r="M202" i="12"/>
  <c r="O202" i="12"/>
  <c r="Q202" i="12"/>
  <c r="V202" i="12"/>
  <c r="G209" i="12"/>
  <c r="M209" i="12" s="1"/>
  <c r="I209" i="12"/>
  <c r="K209" i="12"/>
  <c r="O209" i="12"/>
  <c r="Q209" i="12"/>
  <c r="V209" i="12"/>
  <c r="G217" i="12"/>
  <c r="M217" i="12" s="1"/>
  <c r="I217" i="12"/>
  <c r="K217" i="12"/>
  <c r="O217" i="12"/>
  <c r="Q217" i="12"/>
  <c r="V217" i="12"/>
  <c r="G250" i="12"/>
  <c r="M250" i="12" s="1"/>
  <c r="I250" i="12"/>
  <c r="K250" i="12"/>
  <c r="O250" i="12"/>
  <c r="Q250" i="12"/>
  <c r="V250" i="12"/>
  <c r="G252" i="12"/>
  <c r="M252" i="12" s="1"/>
  <c r="I252" i="12"/>
  <c r="K252" i="12"/>
  <c r="O252" i="12"/>
  <c r="Q252" i="12"/>
  <c r="V252" i="12"/>
  <c r="G256" i="12"/>
  <c r="M256" i="12" s="1"/>
  <c r="I256" i="12"/>
  <c r="K256" i="12"/>
  <c r="O256" i="12"/>
  <c r="Q256" i="12"/>
  <c r="V256" i="12"/>
  <c r="G260" i="12"/>
  <c r="I260" i="12"/>
  <c r="K260" i="12"/>
  <c r="M260" i="12"/>
  <c r="O260" i="12"/>
  <c r="Q260" i="12"/>
  <c r="V260" i="12"/>
  <c r="G263" i="12"/>
  <c r="I263" i="12"/>
  <c r="K263" i="12"/>
  <c r="M263" i="12"/>
  <c r="O263" i="12"/>
  <c r="Q263" i="12"/>
  <c r="V263" i="12"/>
  <c r="G269" i="12"/>
  <c r="I269" i="12"/>
  <c r="K269" i="12"/>
  <c r="M269" i="12"/>
  <c r="O269" i="12"/>
  <c r="Q269" i="12"/>
  <c r="V269" i="12"/>
  <c r="G274" i="12"/>
  <c r="M274" i="12" s="1"/>
  <c r="I274" i="12"/>
  <c r="K274" i="12"/>
  <c r="O274" i="12"/>
  <c r="Q274" i="12"/>
  <c r="V274" i="12"/>
  <c r="G280" i="12"/>
  <c r="I280" i="12"/>
  <c r="K280" i="12"/>
  <c r="K279" i="12" s="1"/>
  <c r="O280" i="12"/>
  <c r="Q280" i="12"/>
  <c r="V280" i="12"/>
  <c r="G289" i="12"/>
  <c r="I289" i="12"/>
  <c r="K289" i="12"/>
  <c r="M289" i="12"/>
  <c r="O289" i="12"/>
  <c r="Q289" i="12"/>
  <c r="V289" i="12"/>
  <c r="G292" i="12"/>
  <c r="M292" i="12" s="1"/>
  <c r="I292" i="12"/>
  <c r="K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I294" i="12"/>
  <c r="K294" i="12"/>
  <c r="M294" i="12"/>
  <c r="O294" i="12"/>
  <c r="Q294" i="12"/>
  <c r="V294" i="12"/>
  <c r="G295" i="12"/>
  <c r="M295" i="12" s="1"/>
  <c r="I295" i="12"/>
  <c r="K295" i="12"/>
  <c r="O295" i="12"/>
  <c r="Q295" i="12"/>
  <c r="V295" i="12"/>
  <c r="O296" i="12"/>
  <c r="G297" i="12"/>
  <c r="M297" i="12" s="1"/>
  <c r="I297" i="12"/>
  <c r="K297" i="12"/>
  <c r="O297" i="12"/>
  <c r="Q297" i="12"/>
  <c r="V297" i="12"/>
  <c r="V296" i="12" s="1"/>
  <c r="G299" i="12"/>
  <c r="M299" i="12" s="1"/>
  <c r="I299" i="12"/>
  <c r="K299" i="12"/>
  <c r="O299" i="12"/>
  <c r="Q299" i="12"/>
  <c r="V299" i="12"/>
  <c r="G300" i="12"/>
  <c r="M300" i="12" s="1"/>
  <c r="I300" i="12"/>
  <c r="K300" i="12"/>
  <c r="O300" i="12"/>
  <c r="Q300" i="12"/>
  <c r="V300" i="12"/>
  <c r="G302" i="12"/>
  <c r="M302" i="12" s="1"/>
  <c r="I302" i="12"/>
  <c r="K302" i="12"/>
  <c r="O302" i="12"/>
  <c r="Q302" i="12"/>
  <c r="V302" i="12"/>
  <c r="G305" i="12"/>
  <c r="I305" i="12"/>
  <c r="K305" i="12"/>
  <c r="M305" i="12"/>
  <c r="O305" i="12"/>
  <c r="Q305" i="12"/>
  <c r="V305" i="12"/>
  <c r="G309" i="12"/>
  <c r="M309" i="12" s="1"/>
  <c r="I309" i="12"/>
  <c r="K309" i="12"/>
  <c r="O309" i="12"/>
  <c r="Q309" i="12"/>
  <c r="V309" i="12"/>
  <c r="G318" i="12"/>
  <c r="I318" i="12"/>
  <c r="K318" i="12"/>
  <c r="O318" i="12"/>
  <c r="Q318" i="12"/>
  <c r="V318" i="12"/>
  <c r="G321" i="12"/>
  <c r="M321" i="12" s="1"/>
  <c r="I321" i="12"/>
  <c r="K321" i="12"/>
  <c r="O321" i="12"/>
  <c r="Q321" i="12"/>
  <c r="V321" i="12"/>
  <c r="G324" i="12"/>
  <c r="I324" i="12"/>
  <c r="K324" i="12"/>
  <c r="M324" i="12"/>
  <c r="O324" i="12"/>
  <c r="Q324" i="12"/>
  <c r="V324" i="12"/>
  <c r="G328" i="12"/>
  <c r="M328" i="12" s="1"/>
  <c r="I328" i="12"/>
  <c r="K328" i="12"/>
  <c r="O328" i="12"/>
  <c r="Q328" i="12"/>
  <c r="V328" i="12"/>
  <c r="G331" i="12"/>
  <c r="M331" i="12" s="1"/>
  <c r="I331" i="12"/>
  <c r="K331" i="12"/>
  <c r="O331" i="12"/>
  <c r="Q331" i="12"/>
  <c r="V331" i="12"/>
  <c r="G334" i="12"/>
  <c r="M334" i="12" s="1"/>
  <c r="I334" i="12"/>
  <c r="K334" i="12"/>
  <c r="O334" i="12"/>
  <c r="Q334" i="12"/>
  <c r="V334" i="12"/>
  <c r="G336" i="12"/>
  <c r="M336" i="12" s="1"/>
  <c r="I336" i="12"/>
  <c r="K336" i="12"/>
  <c r="O336" i="12"/>
  <c r="Q336" i="12"/>
  <c r="V336" i="12"/>
  <c r="K338" i="12"/>
  <c r="V338" i="12"/>
  <c r="G339" i="12"/>
  <c r="G338" i="12" s="1"/>
  <c r="I56" i="1" s="1"/>
  <c r="I339" i="12"/>
  <c r="I338" i="12" s="1"/>
  <c r="K339" i="12"/>
  <c r="O339" i="12"/>
  <c r="O338" i="12" s="1"/>
  <c r="Q339" i="12"/>
  <c r="Q338" i="12" s="1"/>
  <c r="V339" i="12"/>
  <c r="G342" i="12"/>
  <c r="M342" i="12" s="1"/>
  <c r="I342" i="12"/>
  <c r="K342" i="12"/>
  <c r="O342" i="12"/>
  <c r="Q342" i="12"/>
  <c r="V342" i="12"/>
  <c r="V341" i="12" s="1"/>
  <c r="G346" i="12"/>
  <c r="I346" i="12"/>
  <c r="I341" i="12" s="1"/>
  <c r="K346" i="12"/>
  <c r="O346" i="12"/>
  <c r="O341" i="12" s="1"/>
  <c r="Q346" i="12"/>
  <c r="Q341" i="12" s="1"/>
  <c r="V346" i="12"/>
  <c r="G349" i="12"/>
  <c r="M349" i="12" s="1"/>
  <c r="I349" i="12"/>
  <c r="K349" i="12"/>
  <c r="O349" i="12"/>
  <c r="Q349" i="12"/>
  <c r="V349" i="12"/>
  <c r="G352" i="12"/>
  <c r="M352" i="12" s="1"/>
  <c r="I352" i="12"/>
  <c r="K352" i="12"/>
  <c r="O352" i="12"/>
  <c r="Q352" i="12"/>
  <c r="V352" i="12"/>
  <c r="G359" i="12"/>
  <c r="I359" i="12"/>
  <c r="K359" i="12"/>
  <c r="M359" i="12"/>
  <c r="O359" i="12"/>
  <c r="Q359" i="12"/>
  <c r="V359" i="12"/>
  <c r="G367" i="12"/>
  <c r="M367" i="12" s="1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75" i="12"/>
  <c r="M375" i="12" s="1"/>
  <c r="I375" i="12"/>
  <c r="K375" i="12"/>
  <c r="O375" i="12"/>
  <c r="Q375" i="12"/>
  <c r="V375" i="12"/>
  <c r="V383" i="12"/>
  <c r="G384" i="12"/>
  <c r="G383" i="12" s="1"/>
  <c r="I59" i="1" s="1"/>
  <c r="I18" i="1" s="1"/>
  <c r="I384" i="12"/>
  <c r="I383" i="12" s="1"/>
  <c r="K384" i="12"/>
  <c r="K383" i="12" s="1"/>
  <c r="O384" i="12"/>
  <c r="O383" i="12" s="1"/>
  <c r="Q384" i="12"/>
  <c r="Q383" i="12" s="1"/>
  <c r="V384" i="12"/>
  <c r="G386" i="12"/>
  <c r="I386" i="12"/>
  <c r="K386" i="12"/>
  <c r="M386" i="12"/>
  <c r="O386" i="12"/>
  <c r="Q386" i="12"/>
  <c r="V386" i="12"/>
  <c r="G389" i="12"/>
  <c r="M389" i="12" s="1"/>
  <c r="I389" i="12"/>
  <c r="K389" i="12"/>
  <c r="O389" i="12"/>
  <c r="O385" i="12" s="1"/>
  <c r="Q389" i="12"/>
  <c r="V389" i="12"/>
  <c r="G390" i="12"/>
  <c r="M390" i="12" s="1"/>
  <c r="I390" i="12"/>
  <c r="K390" i="12"/>
  <c r="O390" i="12"/>
  <c r="Q390" i="12"/>
  <c r="V390" i="12"/>
  <c r="G392" i="12"/>
  <c r="M392" i="12" s="1"/>
  <c r="I392" i="12"/>
  <c r="K392" i="12"/>
  <c r="O392" i="12"/>
  <c r="Q392" i="12"/>
  <c r="V392" i="12"/>
  <c r="K393" i="12"/>
  <c r="G394" i="12"/>
  <c r="G393" i="12" s="1"/>
  <c r="I61" i="1" s="1"/>
  <c r="I19" i="1" s="1"/>
  <c r="I394" i="12"/>
  <c r="I393" i="12" s="1"/>
  <c r="K394" i="12"/>
  <c r="M394" i="12"/>
  <c r="M393" i="12" s="1"/>
  <c r="O394" i="12"/>
  <c r="O393" i="12" s="1"/>
  <c r="Q394" i="12"/>
  <c r="Q393" i="12" s="1"/>
  <c r="V394" i="12"/>
  <c r="V393" i="12" s="1"/>
  <c r="AE397" i="12"/>
  <c r="F39" i="1" s="1"/>
  <c r="I20" i="1"/>
  <c r="H43" i="1"/>
  <c r="I50" i="1" l="1"/>
  <c r="F43" i="1"/>
  <c r="G23" i="1" s="1"/>
  <c r="I39" i="1"/>
  <c r="I43" i="1" s="1"/>
  <c r="J42" i="1" s="1"/>
  <c r="G39" i="1"/>
  <c r="G43" i="1" s="1"/>
  <c r="G25" i="1" s="1"/>
  <c r="G42" i="1"/>
  <c r="G41" i="1"/>
  <c r="K33" i="12"/>
  <c r="F41" i="1"/>
  <c r="K385" i="12"/>
  <c r="O351" i="12"/>
  <c r="G341" i="12"/>
  <c r="I57" i="1" s="1"/>
  <c r="I17" i="1" s="1"/>
  <c r="K301" i="12"/>
  <c r="G296" i="12"/>
  <c r="I54" i="1" s="1"/>
  <c r="Q279" i="12"/>
  <c r="I33" i="12"/>
  <c r="Q15" i="12"/>
  <c r="M12" i="12"/>
  <c r="I301" i="12"/>
  <c r="G33" i="12"/>
  <c r="I52" i="1" s="1"/>
  <c r="V15" i="12"/>
  <c r="O15" i="12"/>
  <c r="M8" i="12"/>
  <c r="F42" i="1"/>
  <c r="Q385" i="12"/>
  <c r="Q296" i="12"/>
  <c r="K351" i="12"/>
  <c r="Q351" i="12"/>
  <c r="O301" i="12"/>
  <c r="V279" i="12"/>
  <c r="I15" i="12"/>
  <c r="G279" i="12"/>
  <c r="I53" i="1" s="1"/>
  <c r="G351" i="12"/>
  <c r="I58" i="1" s="1"/>
  <c r="K296" i="12"/>
  <c r="I279" i="12"/>
  <c r="M178" i="12"/>
  <c r="V33" i="12"/>
  <c r="V8" i="12"/>
  <c r="I385" i="12"/>
  <c r="V351" i="12"/>
  <c r="M346" i="12"/>
  <c r="K341" i="12"/>
  <c r="V301" i="12"/>
  <c r="I296" i="12"/>
  <c r="O279" i="12"/>
  <c r="Q33" i="12"/>
  <c r="Q8" i="12"/>
  <c r="V385" i="12"/>
  <c r="I351" i="12"/>
  <c r="G301" i="12"/>
  <c r="I55" i="1" s="1"/>
  <c r="Q301" i="12"/>
  <c r="M296" i="12"/>
  <c r="M280" i="12"/>
  <c r="M279" i="12" s="1"/>
  <c r="O33" i="12"/>
  <c r="A27" i="1"/>
  <c r="J41" i="1"/>
  <c r="M351" i="12"/>
  <c r="M341" i="12"/>
  <c r="M385" i="12"/>
  <c r="G385" i="12"/>
  <c r="I60" i="1" s="1"/>
  <c r="M384" i="12"/>
  <c r="M383" i="12" s="1"/>
  <c r="M339" i="12"/>
  <c r="M338" i="12" s="1"/>
  <c r="M318" i="12"/>
  <c r="M301" i="12" s="1"/>
  <c r="M34" i="12"/>
  <c r="M16" i="12"/>
  <c r="M15" i="12" s="1"/>
  <c r="J39" i="1"/>
  <c r="J43" i="1" s="1"/>
  <c r="J28" i="1"/>
  <c r="J26" i="1"/>
  <c r="G38" i="1"/>
  <c r="F38" i="1"/>
  <c r="J23" i="1"/>
  <c r="J24" i="1"/>
  <c r="J25" i="1"/>
  <c r="J27" i="1"/>
  <c r="E24" i="1"/>
  <c r="G24" i="1"/>
  <c r="E26" i="1"/>
  <c r="G26" i="1"/>
  <c r="I42" i="1" l="1"/>
  <c r="M33" i="12"/>
  <c r="I62" i="1"/>
  <c r="I16" i="1"/>
  <c r="I21" i="1" s="1"/>
  <c r="I41" i="1"/>
  <c r="G397" i="12"/>
  <c r="G28" i="1"/>
  <c r="G27" i="1" s="1"/>
  <c r="G29" i="1" s="1"/>
  <c r="A28" i="1"/>
  <c r="J50" i="1" l="1"/>
  <c r="J54" i="1"/>
  <c r="J61" i="1"/>
  <c r="J60" i="1"/>
  <c r="J55" i="1"/>
  <c r="J56" i="1"/>
  <c r="J58" i="1"/>
  <c r="J53" i="1"/>
  <c r="J51" i="1"/>
  <c r="J57" i="1"/>
  <c r="J52" i="1"/>
  <c r="J59" i="1"/>
  <c r="J6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Dušan Spáčil</author>
  </authors>
  <commentList>
    <comment ref="S6" authorId="0" shapeId="0" xr:uid="{E0F5204C-E4BA-4231-8250-FFB8DE81645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CB158F8-93FF-4798-8487-108BA9E4CF1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<sst xmlns="http://schemas.openxmlformats.org/spreadsheetml/2006/main" count="1316" uniqueCount="460">
  <si>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</si>
  <si>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</si>
  <si>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</si>
  <si>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</si>
  <si>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</si>
  <si>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</si>
  <si>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</si>
  <si>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</si>
  <si>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</si>
  <si>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</si>
  <si>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</si>
  <si>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</si>
  <si>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</si>
  <si>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</si>
  <si>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</si>
  <si>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</si>
  <si>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</si>
  <si>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</si>
  <si>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</si>
  <si>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</si>
  <si>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</si>
  <si>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</si>
  <si>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</si>
  <si>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</si>
  <si>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</si>
  <si>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</si>
  <si>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</si>
  <si>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</si>
  <si>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</si>
  <si>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</si>
  <si>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</si>
  <si>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</si>
  <si>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</si>
  <si>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</si>
  <si>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</si>
  <si>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</si>
  <si>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</si>
  <si>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</si>
  <si>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</si>
  <si>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</si>
  <si>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</si>
  <si>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</si>
  <si>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</si>
  <si>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01.1</t>
  </si>
  <si>
    <t>Revitalizace jižní fasády MPSL</t>
  </si>
  <si>
    <t>SO01</t>
  </si>
  <si>
    <t>Objekt:</t>
  </si>
  <si>
    <t>Rozpočet:</t>
  </si>
  <si>
    <t>MD202009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</si>
  <si>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</si>
  <si>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</si>
  <si>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</si>
  <si>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</si>
  <si>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</si>
  <si>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</si>
  <si>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</si>
  <si>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</si>
  <si>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</si>
  <si>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</si>
  <si>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</si>
  <si>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</si>
  <si>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</si>
  <si>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</si>
  <si>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</si>
  <si>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</si>
  <si>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</si>
  <si>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</si>
  <si>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</si>
  <si>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</si>
  <si>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</si>
  <si>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</si>
  <si>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767</t>
  </si>
  <si>
    <t>Konstrukce zámečnické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</si>
  <si>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</si>
  <si>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</si>
  <si>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</si>
  <si>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</si>
  <si>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</si>
  <si>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</si>
  <si>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</si>
  <si>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</si>
  <si>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</si>
  <si>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</si>
  <si>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</si>
  <si>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</si>
  <si>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</si>
  <si>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</si>
  <si>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</si>
  <si>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</si>
  <si>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</si>
  <si>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</si>
  <si>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</si>
  <si>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</si>
  <si>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</si>
  <si>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</si>
  <si>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</si>
  <si>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</si>
  <si>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</si>
  <si>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</si>
  <si>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</si>
  <si>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</si>
  <si>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</si>
  <si>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</si>
  <si>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</si>
  <si>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</si>
  <si>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</si>
  <si>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</si>
  <si>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</si>
  <si>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310238211RT1</t>
  </si>
  <si>
    <t>Zazdívka otvorů o ploše přes 0,25 m2 do 1 m2 ve zdivu nadzákladovém cihlami pálenými pro jakoukoliv maltu vápenocementovou</t>
  </si>
  <si>
    <t>m3</t>
  </si>
  <si>
    <t>801-4</t>
  </si>
  <si>
    <t>RTS 20/ II</t>
  </si>
  <si>
    <t>Práce</t>
  </si>
  <si>
    <t>POL1_</t>
  </si>
  <si>
    <t>včetně pomocného pracovního lešení</t>
  </si>
  <si>
    <t>SPI</t>
  </si>
  <si>
    <t>pozn 02 : (1,0*1,0*0,3)*2</t>
  </si>
  <si>
    <t>VV</t>
  </si>
  <si>
    <t>310239211RT2</t>
  </si>
  <si>
    <t>Zazdívka otvorů o ploše přes 1 m2 do 4 m2 ve zdivu nadzákladovém cihlami pálenými pro jakoukoliv maltu vápenocementovou</t>
  </si>
  <si>
    <t>pozn 12 : 0,9*3,06*0,4</t>
  </si>
  <si>
    <t>612401391RT2</t>
  </si>
  <si>
    <t>Omítky malých ploch vnitřních stěn přes 0,25 do 1 m2, vápennou štukovou omítkou</t>
  </si>
  <si>
    <t>kus</t>
  </si>
  <si>
    <t>jakoukoliv maltou, z pomocného pracovního lešení o výšce podlahy do 1900 mm a pro zatížení do 1,5 kPa,</t>
  </si>
  <si>
    <t xml:space="preserve">na nové vyzdívce : </t>
  </si>
  <si>
    <t>pozn 02 : 2</t>
  </si>
  <si>
    <t>612409991RT2</t>
  </si>
  <si>
    <t>Začištění omítek kolem oken, dveří a obkladů apod. s použitím suché maltové směsi</t>
  </si>
  <si>
    <t>m</t>
  </si>
  <si>
    <t xml:space="preserve">nové výplně otvorů- zednické zapravení : </t>
  </si>
  <si>
    <t xml:space="preserve">pohled JV : </t>
  </si>
  <si>
    <t>(0,8+1,9*2)*7</t>
  </si>
  <si>
    <t>1,9+2,85*2</t>
  </si>
  <si>
    <t xml:space="preserve">pohled JZ : </t>
  </si>
  <si>
    <t>(1,9+1,9*2)*5</t>
  </si>
  <si>
    <t>2,0+2,85*2</t>
  </si>
  <si>
    <t>5,4+3,06*2</t>
  </si>
  <si>
    <t>612421637R00</t>
  </si>
  <si>
    <t>Omítky vnitřní stěn vápenné nebo vápenocementové v podlaží i ve schodišti štukové</t>
  </si>
  <si>
    <t>m2</t>
  </si>
  <si>
    <t>801-1</t>
  </si>
  <si>
    <t xml:space="preserve">na nových vyzdívkách : </t>
  </si>
  <si>
    <t>pozn 12 : 0,9*3,06</t>
  </si>
  <si>
    <t>ostění : 0,2*3,06</t>
  </si>
  <si>
    <t>319201311R00</t>
  </si>
  <si>
    <t>Vyrovnání nerovného povrchu jakoukoliv maltou_x000D_
 do 30 mm</t>
  </si>
  <si>
    <t>vnitřního i vnějšího zdiva, bez odsekání vadných cihel, bez pomocného lešení,</t>
  </si>
  <si>
    <t xml:space="preserve">vyrovnávka neomítnutého zdiva : </t>
  </si>
  <si>
    <t>68,3*3,1</t>
  </si>
  <si>
    <t>odpočet otvorů : -(1,9*1,9*20+2,0*2,85+1,2*2,44+5,4*3,06)</t>
  </si>
  <si>
    <t>ostění : 0,9*3,1</t>
  </si>
  <si>
    <t>1,1*0,5*40+0,75*1,9*40</t>
  </si>
  <si>
    <t>0,5*3,1*2</t>
  </si>
  <si>
    <t>1,91*3,1*2</t>
  </si>
  <si>
    <t>(0,5*1,1*2+0,61*1,9*2)*2</t>
  </si>
  <si>
    <t>0,61*3,1*2</t>
  </si>
  <si>
    <t>0,6*3,1+0,75*3,1</t>
  </si>
  <si>
    <t/>
  </si>
  <si>
    <t>25,4*3,1+42,9*1,99</t>
  </si>
  <si>
    <t>((1,1*1,7)/2)</t>
  </si>
  <si>
    <t>odpočet otvorů : -(0,8*1,9*7+1,9*2,85+0,8*1,9*46+4,15*2,1)</t>
  </si>
  <si>
    <t>ostění : 0,5*1,9*2+0,77*1,9*2*7</t>
  </si>
  <si>
    <t>0,77*2,85*2</t>
  </si>
  <si>
    <t>(0,85*1,9*2)*46</t>
  </si>
  <si>
    <t>0,5*2,1*2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</si>
  <si>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</si>
  <si>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</si>
  <si>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</si>
  <si>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okna : 1,9*1,9*5</t>
  </si>
  <si>
    <t>2,0*2,85+1,9*1,9*15</t>
  </si>
  <si>
    <t>1,2*2,44+5,4*3,06</t>
  </si>
  <si>
    <t>okna : 0,8*1,9*7+1,9*2,85</t>
  </si>
  <si>
    <t>0,8*1,9*46+4,15*2,1</t>
  </si>
  <si>
    <t>622323041R00</t>
  </si>
  <si>
    <t>Příprava podkladu penetrace</t>
  </si>
  <si>
    <t>68,3*4,96</t>
  </si>
  <si>
    <t>nadpraží : 0,75*1,9*5</t>
  </si>
  <si>
    <t>0,5*1,9+1,91*6,17</t>
  </si>
  <si>
    <t>0,73*1,9*15</t>
  </si>
  <si>
    <t>0,61*1,87+0,61*1,9*2</t>
  </si>
  <si>
    <t>0,75*6,33</t>
  </si>
  <si>
    <t>0,5*1,93</t>
  </si>
  <si>
    <t>25,4*4,96+42,9*3,95</t>
  </si>
  <si>
    <t>nadpraží : 0,5*0,8</t>
  </si>
  <si>
    <t>0,77*0,8*7+0,77*1,9</t>
  </si>
  <si>
    <t>0,85*0,8*46</t>
  </si>
  <si>
    <t>0,5*4,15</t>
  </si>
  <si>
    <t>odskok- přesah atiky : 0,155*62,5</t>
  </si>
  <si>
    <t>622300152R00</t>
  </si>
  <si>
    <t>Profily dilatační montáž</t>
  </si>
  <si>
    <t>pozn 07 : 2,2</t>
  </si>
  <si>
    <t>622300155R00</t>
  </si>
  <si>
    <t>(2,0+2,85*2)</t>
  </si>
  <si>
    <t>(1,9+1,9*2)*15</t>
  </si>
  <si>
    <t>(1,2+2,44*2)</t>
  </si>
  <si>
    <t>1,87+0,62*2+1,9+0,62*2+0,7+0,62*2</t>
  </si>
  <si>
    <t>(0,8+1,9*2)*46</t>
  </si>
  <si>
    <t>4,15+2,1*2</t>
  </si>
  <si>
    <t>622904112R00</t>
  </si>
  <si>
    <t>Očištění fasád tlakovou vodou, složitost fasády 1 - 2</t>
  </si>
  <si>
    <t xml:space="preserve">atika : </t>
  </si>
  <si>
    <t>1,96*68,3</t>
  </si>
  <si>
    <t>1,96*70</t>
  </si>
  <si>
    <t>odskok - přesah atiky : 0,155*62,5</t>
  </si>
  <si>
    <t>622904121R00</t>
  </si>
  <si>
    <t xml:space="preserve">Očištění fasád ruční čištění ocelovým kartáčem,  </t>
  </si>
  <si>
    <t>632451022R00</t>
  </si>
  <si>
    <t>Vyrovnávací potěr z cementové malty v pásu o průměrné (střední) tloušťce od 20 do 30 mm</t>
  </si>
  <si>
    <t>nová okna, parapety : 1,9*5</t>
  </si>
  <si>
    <t>nová okna, parapety : 0,8*7</t>
  </si>
  <si>
    <t>6201</t>
  </si>
  <si>
    <t>Zpracování kotevního plánu, zkoušek výtržnosti kotev, vzorkování omítek</t>
  </si>
  <si>
    <t>kpl</t>
  </si>
  <si>
    <t>Vlastní</t>
  </si>
  <si>
    <t>Kalkul</t>
  </si>
  <si>
    <t>6223001550R00</t>
  </si>
  <si>
    <t>Montáž lišty pro ukončení omítky</t>
  </si>
  <si>
    <t>pozn 01 : 1,96</t>
  </si>
  <si>
    <t>62232101100R00</t>
  </si>
  <si>
    <t>Zakládací lišta hliník s okapničkou KZS tl. 60 mm</t>
  </si>
  <si>
    <t xml:space="preserve">výkres řez B-B : </t>
  </si>
  <si>
    <t>1,9*6+1,9*15+1,87+1,9+1,93</t>
  </si>
  <si>
    <t>6223210110R00</t>
  </si>
  <si>
    <t>Zakládací lišta hliník s okapničkou KZS  tl. 30 mm</t>
  </si>
  <si>
    <t>0,9+0,3*7+0,5*12</t>
  </si>
  <si>
    <t>0,3*21+0,5*30+0,47*4+0,5*6</t>
  </si>
  <si>
    <t>6223210120R00</t>
  </si>
  <si>
    <t>Zakládací lišta hliník s okapničkou KZS tl. 100 mm</t>
  </si>
  <si>
    <t xml:space="preserve">výkres řez C-C : </t>
  </si>
  <si>
    <t>25,4+3,41</t>
  </si>
  <si>
    <t>6223211300RT3</t>
  </si>
  <si>
    <t xml:space="preserve">skladba F1 : </t>
  </si>
  <si>
    <t>1,9*1,1*5</t>
  </si>
  <si>
    <t>1,9*3,1</t>
  </si>
  <si>
    <t>1,9*1,1*15</t>
  </si>
  <si>
    <t>1,87*1,1</t>
  </si>
  <si>
    <t>1,9*1,1</t>
  </si>
  <si>
    <t>0,7*1,1</t>
  </si>
  <si>
    <t>1,93*3,1</t>
  </si>
  <si>
    <t>6223211320RT3</t>
  </si>
  <si>
    <t>Zateplovací systém , fasáda, EPS F tl. 100 mm, s omítkou silikonovou, zrno 1,5 mm, skladba F8</t>
  </si>
  <si>
    <t xml:space="preserve">skladba F8 : </t>
  </si>
  <si>
    <t>25,4*3,0</t>
  </si>
  <si>
    <t>(1,7*1,1)/2</t>
  </si>
  <si>
    <t>(1,7+35,3)*1,99</t>
  </si>
  <si>
    <t>-(0,8*1,9*7+1,9*2,85+0,8*1,9*46)</t>
  </si>
  <si>
    <t>3,41*3,95</t>
  </si>
  <si>
    <t>6223211330RT3</t>
  </si>
  <si>
    <t>Zateplovací systém, fasáda, EPS F tl. 120 mm, s omítkou silikonovou, zrno 1,5 mm, skladba F4</t>
  </si>
  <si>
    <t xml:space="preserve">skladba F4 : </t>
  </si>
  <si>
    <t>1,96*13,6</t>
  </si>
  <si>
    <t>1,96*48,8</t>
  </si>
  <si>
    <t>1,96*67</t>
  </si>
  <si>
    <t>6223211370RT3</t>
  </si>
  <si>
    <t>Zateplovací systém, fasáda, EPS F tl. 200 mm, s omítkou silikonovou, zrno 1,5 mm, skladba F3 a F7</t>
  </si>
  <si>
    <t xml:space="preserve">skladba F3 : </t>
  </si>
  <si>
    <t>1,87*1,28</t>
  </si>
  <si>
    <t>1,9*1,28</t>
  </si>
  <si>
    <t>0,7*1,28</t>
  </si>
  <si>
    <t xml:space="preserve">skladba F7 : </t>
  </si>
  <si>
    <t>pohled JZ : 0,93*3,1</t>
  </si>
  <si>
    <t>6223211530RT3</t>
  </si>
  <si>
    <t>Zateplovací systém, ostění, nadpraží, čela sloupů EPS F tl. 30 mm, s omítkou silikonovou, zrno 1,5 mm, skladba F2</t>
  </si>
  <si>
    <t xml:space="preserve">skladba F2 : </t>
  </si>
  <si>
    <t>0,61*3,1*2+0,1*0,7</t>
  </si>
  <si>
    <t>0,6*3,1+0,65*3,1</t>
  </si>
  <si>
    <t>0,15*(5,4+3,06*2)</t>
  </si>
  <si>
    <t>0,5*1,9</t>
  </si>
  <si>
    <t>čela : 0,3*3,1*28</t>
  </si>
  <si>
    <t>ostění : 0,5*1,9*2</t>
  </si>
  <si>
    <t>(0,77*1,9*2)*7</t>
  </si>
  <si>
    <t>nadpraží : 0,8*0,5</t>
  </si>
  <si>
    <t>0,77*0,8*7</t>
  </si>
  <si>
    <t>1,9*0,77</t>
  </si>
  <si>
    <t>stěny : 0,8*1,9</t>
  </si>
  <si>
    <t>6223211630R00</t>
  </si>
  <si>
    <t>Zateplovací systém, parapet, EPS S tl. 30 mm</t>
  </si>
  <si>
    <t>nová okna V1 : 0,3*1,9*5</t>
  </si>
  <si>
    <t>6223217300RT3</t>
  </si>
  <si>
    <t>Zatepl.systém, fasáda, miner.desky 30 mm, s omítkou silikonovou, zrno 1,5mm, skladba F6</t>
  </si>
  <si>
    <t xml:space="preserve">skladba F6 : </t>
  </si>
  <si>
    <t>pohled JZ : 1,91*3,1*2+6,17*3,1</t>
  </si>
  <si>
    <t>-2,0*2,85</t>
  </si>
  <si>
    <t>6223217330RT3</t>
  </si>
  <si>
    <t>Zatepl.systém, fasáda, miner.desky 120 mm, s omítkou silikonovou, zrno 1,5 mm, skladba F5</t>
  </si>
  <si>
    <t xml:space="preserve">skladba F5 : </t>
  </si>
  <si>
    <t>1,96*6,1</t>
  </si>
  <si>
    <t>6223217530RT3</t>
  </si>
  <si>
    <t>F6 : 1,91*6,17</t>
  </si>
  <si>
    <t>ostění : 0,1*(2,0+2,85*2)</t>
  </si>
  <si>
    <t>28350118R</t>
  </si>
  <si>
    <t>SPCM</t>
  </si>
  <si>
    <t>Indiv</t>
  </si>
  <si>
    <t>Specifikace</t>
  </si>
  <si>
    <t>POL3_</t>
  </si>
  <si>
    <t>Začátek provozního součtu</t>
  </si>
  <si>
    <t xml:space="preserve">  407,24*1,1</t>
  </si>
  <si>
    <t xml:space="preserve">  447,964/2,5</t>
  </si>
  <si>
    <t>Konec provozního součtu</t>
  </si>
  <si>
    <t>180*2,5</t>
  </si>
  <si>
    <t>28350209R</t>
  </si>
  <si>
    <t>profil dilatační plast, se síťovinou; tvar průběžný</t>
  </si>
  <si>
    <t xml:space="preserve">  2,2*1,1</t>
  </si>
  <si>
    <t>2,5</t>
  </si>
  <si>
    <t>5533590600R</t>
  </si>
  <si>
    <t>Hliníkový ukončovací profil</t>
  </si>
  <si>
    <t xml:space="preserve">  pozn 01 : 1,96*1,1</t>
  </si>
  <si>
    <t>941941042R00</t>
  </si>
  <si>
    <t>Montáž lešení lehkého pracovního řadového s podlahami šířky od 1,00 do 1,20 m, výšky přes 10 do 30 m</t>
  </si>
  <si>
    <t>800-3</t>
  </si>
  <si>
    <t>včetně kotvení</t>
  </si>
  <si>
    <t>Včetně kotvení lešení.</t>
  </si>
  <si>
    <t>POP</t>
  </si>
  <si>
    <t>(1,2+68,3+1,2)*(4,96-1,8)</t>
  </si>
  <si>
    <t>(1,2+0,9)*(3,1-1,8)</t>
  </si>
  <si>
    <t>(1,2+27,1)*(4,96-1,8)</t>
  </si>
  <si>
    <t>42,9*(3,95-1,8)</t>
  </si>
  <si>
    <t>941941292R00</t>
  </si>
  <si>
    <t>Montáž lešení lehkého pracovního řadového s podlahami příplatek za každý další i započatý měsíc použití lešení_x000D_
 šířky od 1,00 do 1,20 m a výšky přes 10 do 30 m</t>
  </si>
  <si>
    <t>407,805*2</t>
  </si>
  <si>
    <t>941941842R00</t>
  </si>
  <si>
    <t>Demontáž lešení lehkého řadového s podlahami šířky přes 1 do 1,2 m, výšky přes 10 do 30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</si>
  <si>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</si>
  <si>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</si>
  <si>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</si>
  <si>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</si>
  <si>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</si>
  <si>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</si>
  <si>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95001</t>
  </si>
  <si>
    <t>Oprava stávajících teracových parapetů</t>
  </si>
  <si>
    <t>(8,6+30+20,8)*0,3</t>
  </si>
  <si>
    <t>95002</t>
  </si>
  <si>
    <t>Dmtž a zpětná mtž brány a sloupku pro provedení KZS</t>
  </si>
  <si>
    <t>ks</t>
  </si>
  <si>
    <t>90910</t>
  </si>
  <si>
    <t>Hzs-nezmeritelne stavebni prace - nevyrozpočtovatelné detaily- úprava kolem stáv.prvků na fasádě, -el. skříně, rozvaděče, odstranění zbytků kovov. prvků na fasádě</t>
  </si>
  <si>
    <t>h</t>
  </si>
  <si>
    <t>HZS</t>
  </si>
  <si>
    <t>POL10_</t>
  </si>
  <si>
    <t>962042321R00</t>
  </si>
  <si>
    <t>801-3</t>
  </si>
  <si>
    <t>nebo vybourání otvorů průřezové plochy přes 4 m2 ve zdivu z betonu prostého, včetně pomocného lešení o výšce podlahy do 1900 mm a pro zatížení do 1,5 kPa  (150 kg/m2),</t>
  </si>
  <si>
    <t>pozn 08 : 3,1*1,5*0,1</t>
  </si>
  <si>
    <t>962081131R00</t>
  </si>
  <si>
    <t>nebo vybourání otvorů jakýchkoliv rozměrů, včetně pomocného lešení o výšce podlahy do 1900 mm a pro zatížení do 1,5 kPa  (150 kg/m2),</t>
  </si>
  <si>
    <t>pozn 02 : 1,0*1,0*2</t>
  </si>
  <si>
    <t>pozn 09 : 7,4*1,9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</si>
  <si>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</si>
  <si>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</si>
  <si>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</si>
  <si>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 xml:space="preserve">po vybouraných výplních, pro osazení nových výplní otvorů : </t>
  </si>
  <si>
    <t>pozn 04 : 0,2*1,9*2*5</t>
  </si>
  <si>
    <t>pozn 02 : 0,2*1,0*2*2</t>
  </si>
  <si>
    <t>pozn 03 : 0,3*2,85*2</t>
  </si>
  <si>
    <t>pozn 06 : 0,4*2,06*2</t>
  </si>
  <si>
    <t>pozn09 : 0,2*1,9*2*7</t>
  </si>
  <si>
    <t>pozn 10 : 0,2*2,85*2</t>
  </si>
  <si>
    <t>968061113R00</t>
  </si>
  <si>
    <t>Vyvěšení nebo zavěšení dřevěných křídel oken, plochy přes 1,5 m2</t>
  </si>
  <si>
    <t>oken, dveří a vrat, s uložením a opětovným zavěšením po provedení stavebních změn,</t>
  </si>
  <si>
    <t>pozn 04 : 5</t>
  </si>
  <si>
    <t>968062246R00</t>
  </si>
  <si>
    <t>Vybourání dřevěných rámů oken jednoduchých, plochy do 4 m2</t>
  </si>
  <si>
    <t>včetně pomocného lešení o výšce podlahy do 1900 mm a pro zatížení do 1,5 kPa  (150 kg/m2),</t>
  </si>
  <si>
    <t>pozn 04 : 1,9*1,9*5</t>
  </si>
  <si>
    <t>968071125R00</t>
  </si>
  <si>
    <t>Vyvěšení nebo zavěšení kovových křídel dveří, plochy do 2 m2</t>
  </si>
  <si>
    <t>s případným uložením a opětovným zavěšením po provedení stavebních změn,</t>
  </si>
  <si>
    <t>pozn 10 : 2</t>
  </si>
  <si>
    <t>pozn 03 : 2</t>
  </si>
  <si>
    <t>968071136R00</t>
  </si>
  <si>
    <t>Vyvěšení nebo zavěšení kovových křídel vrat, plochy do 4 m2</t>
  </si>
  <si>
    <t>pozn 06 : 6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</si>
  <si>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</si>
  <si>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</si>
  <si>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pozn 10 : 1,9*2,85</t>
  </si>
  <si>
    <t>pozn 03 : 2,0*2,85</t>
  </si>
  <si>
    <t>968072558R00</t>
  </si>
  <si>
    <t>Vybourání a vyjmutí kovových rámů a rolet rámů, včetně pomocného lešení o výšce podlahy do 1900 mm a pro zatížení do 1,5 kPa  (150 kg/m2) vrat, plochy do 5 m2</t>
  </si>
  <si>
    <t>pozn 06 : 6,3*3,0</t>
  </si>
  <si>
    <t>968091001R00</t>
  </si>
  <si>
    <t>Vybourání vnitřních parapetů teracových, šířky do 30 cm, tloušťky 3 cm</t>
  </si>
  <si>
    <t>uvolněné části uvažováno z 30% : (8,6+30+20,8)*0,3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</si>
  <si>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</si>
  <si>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</si>
  <si>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</si>
  <si>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</si>
  <si>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</si>
  <si>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</si>
  <si>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>764410350R00</t>
  </si>
  <si>
    <t>800-764</t>
  </si>
  <si>
    <t>včetně rohů</t>
  </si>
  <si>
    <t>K/1 : 1,9*5</t>
  </si>
  <si>
    <t>K/2 : 1,9*2</t>
  </si>
  <si>
    <t>764410850R00</t>
  </si>
  <si>
    <t>Demontáž oplechování parapetů rš od 100 do 330 mm</t>
  </si>
  <si>
    <t>pozn 05 : 1,87+1,9</t>
  </si>
  <si>
    <t>parapety u bouraných výplni pozn 04 : 1,9*5</t>
  </si>
  <si>
    <t>998764101R00</t>
  </si>
  <si>
    <t>Přesun hmot pro konstrukce klempířské v objektech výšky do 6 m</t>
  </si>
  <si>
    <t>50 m vodorovně</t>
  </si>
  <si>
    <t>76701/V1</t>
  </si>
  <si>
    <t>D+M hliníkové okno dvoukřídlé 1900/1900mm, otevíravé výklpné včetně vnitřního parapetu, odstín bílý, kompletní provedení dle PD</t>
  </si>
  <si>
    <t>odstín bílý (RAL dle stávajících oken)</t>
  </si>
  <si>
    <t>vrchní kování elox. hliník v odstínu nerez ocel</t>
  </si>
  <si>
    <t>kování celoobvodově</t>
  </si>
  <si>
    <t>okno bude ve stavebním otvoru z vnitřní strany těsněno samolepící parotěsnou páskou a z vnější strany samolepící difuzně propustnou páskou</t>
  </si>
  <si>
    <t>pro navázání omítek budou použity APU lišty</t>
  </si>
  <si>
    <t>zasklení izolačním trojsklem, stejně jako ostatní již vyměněná okna a dveře této fasády</t>
  </si>
  <si>
    <t>76702/V2</t>
  </si>
  <si>
    <t>D+M hliníkové dveře exteriérově dvoukřídlé 2000/2850 mm, otevíravé ven</t>
  </si>
  <si>
    <t>pravé křídlo ( z pohledu z exteriéru) otevíravé s madlem, levé křídlo otevíravé</t>
  </si>
  <si>
    <t>svislé madlo na celou výšku dveří, povrch kartáčovaná nerez</t>
  </si>
  <si>
    <t>samozavírač</t>
  </si>
  <si>
    <t>příprava na vložkový zámek</t>
  </si>
  <si>
    <t>systémový práh</t>
  </si>
  <si>
    <t>76703/V3</t>
  </si>
  <si>
    <t>D+M sekční garážová vrata výsuvná, 5400/3000mm, nezateplená, odstín RAL dle stávajících oken a dveří</t>
  </si>
  <si>
    <t>76704/V4</t>
  </si>
  <si>
    <t>D+M hliníkové okno jednokřídlé 800/1900mm, otevíravé, výklopné vč. vnitřního parapetu, kompletní provedení dle PD</t>
  </si>
  <si>
    <t>odstín bílý (upřesnění RAL dle oken stávajících)</t>
  </si>
  <si>
    <t>76705/V5</t>
  </si>
  <si>
    <t>D+M hliníkové dveře exteriérově dvoukřídlé s nadsvětlíkem 1900/2990 mm, otevíravé ven, kompletní provedení dle PD</t>
  </si>
  <si>
    <t>pravé křídlo (z pohledu z exteriéru) otevíravé klikou, levé křídlo otevíravé</t>
  </si>
  <si>
    <t>příprava pro vložkový zámek</t>
  </si>
  <si>
    <t>klika/koule bude použita stejná jako u již vyměněných dveří této fasády, povrch kartáčovaná nerez</t>
  </si>
  <si>
    <t>6501</t>
  </si>
  <si>
    <t>Dmtž a zpětná montáž hromosvodu</t>
  </si>
  <si>
    <t>979083191R00</t>
  </si>
  <si>
    <t>Vodorovné přemístění suti za každých dalších započatých 1000 m přes 6000 m</t>
  </si>
  <si>
    <t>800-6</t>
  </si>
  <si>
    <t>včetně naložení na dopravní prostředek a složení,</t>
  </si>
  <si>
    <t>odvoz na skládku 15 km : (15-6)*5,71115</t>
  </si>
  <si>
    <t>979082111R00</t>
  </si>
  <si>
    <t>Vnitrostaveništní doprava suti a vybouraných hmot do 10 m</t>
  </si>
  <si>
    <t>Přesun suti</t>
  </si>
  <si>
    <t>POL8_</t>
  </si>
  <si>
    <t>979083117R00</t>
  </si>
  <si>
    <t>Vodorovné přemístění suti přes 5000 m do 6000 m</t>
  </si>
  <si>
    <t>979990001R00</t>
  </si>
  <si>
    <t>Poplatek za skládku stavební suti, skupina 17 09 04 z Katalogu odpadů</t>
  </si>
  <si>
    <t>RTS 20/ 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</si>
  <si>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</si>
  <si>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</si>
  <si>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</si>
  <si>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</si>
  <si>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</si>
  <si>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</si>
  <si>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SUM</t>
  </si>
  <si>
    <t>END</t>
  </si>
  <si>
    <t>Příslušenství pro zateplovací systém montáž, lišty pro ukončení omítky,  profil okenní a dveřní</t>
  </si>
  <si>
    <t>na zdivu jako podklad např. pod izolaci, na parapetech, pod oplechování apod., vodorovný nebo ve spádu do 15°, hlazený dřevěným hladítkem,</t>
  </si>
  <si>
    <t>Zateplovací systém, fasáda, EPS F tl. 60 mm, s omítkou silikonovou, zrno 1,5 mm, skladba F1</t>
  </si>
  <si>
    <t>Zatepl.systém, ostění, nadpraží miner.desky 30 mm, s omítkou silikonovou, zrno 1,5 mm, skladba F6</t>
  </si>
  <si>
    <t>profil okenní, začišťovací, bez tkaniny; plastový</t>
  </si>
  <si>
    <t>Bourání zdiva z betonu prostého</t>
  </si>
  <si>
    <t>Bourání zdiva příček ze skleněných tvárnic</t>
  </si>
  <si>
    <t>Oplechování parapetů z hliníku výroba a montáž parapetů z ohýbaných plechů
 z hliníkového plechu , tloušťky 1,2 mm, rš 330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</si>
</sst>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98" t="s">
        <v>39</v>
      </c>
      <c r="B2" s="198"/>
      <c r="C2" s="198"/>
      <c r="D2" s="198"/>
      <c r="E2" s="198"/>
      <c r="F2" s="198"/>
      <c r="G2" s="198"/>
    </row>
  </sheetData>
  <sheetProtection algorithmName="SHA-512" hashValue="pQrGdP8y6spfxrExx/mPsbSrUR+ODwfjSDJII6kFTAgBFg0vuxqS7koyLIokSKTz4MODblyphBdJBnOm2msoFA==" saltValue="iqBp60rUS1cPDcR5/6+Ur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5">
      <c r="A2" s="2"/>
      <c r="B2" s="77" t="s">
        <v>22</v>
      </c>
      <c r="C2" s="78"/>
      <c r="D2" s="79" t="s">
        <v>48</v>
      </c>
      <c r="E2" s="239" t="s">
        <v>44</v>
      </c>
      <c r="F2" s="240"/>
      <c r="G2" s="240"/>
      <c r="H2" s="240"/>
      <c r="I2" s="240"/>
      <c r="J2" s="241"/>
      <c r="O2" s="1"/>
    </row>
    <row r="3" spans="1:15" ht="27" customHeight="1" x14ac:dyDescent="0.25">
      <c r="A3" s="2"/>
      <c r="B3" s="80" t="s">
        <v>46</v>
      </c>
      <c r="C3" s="78"/>
      <c r="D3" s="81" t="s">
        <v>45</v>
      </c>
      <c r="E3" s="242" t="s">
        <v>44</v>
      </c>
      <c r="F3" s="243"/>
      <c r="G3" s="243"/>
      <c r="H3" s="243"/>
      <c r="I3" s="243"/>
      <c r="J3" s="244"/>
    </row>
    <row r="4" spans="1:15" ht="23.25" customHeight="1" x14ac:dyDescent="0.25">
      <c r="A4" s="76">
        <v>2097</v>
      </c>
      <c r="B4" s="82" t="s">
        <v>47</v>
      </c>
      <c r="C4" s="83"/>
      <c r="D4" s="84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5">
      <c r="A5" s="2"/>
      <c r="B5" s="31" t="s">
        <v>42</v>
      </c>
      <c r="D5" s="227"/>
      <c r="E5" s="228"/>
      <c r="F5" s="228"/>
      <c r="G5" s="228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9"/>
      <c r="E6" s="230"/>
      <c r="F6" s="230"/>
      <c r="G6" s="230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231"/>
      <c r="F7" s="232"/>
      <c r="G7" s="232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46"/>
      <c r="E11" s="246"/>
      <c r="F11" s="246"/>
      <c r="G11" s="246"/>
      <c r="H11" s="18" t="s">
        <v>40</v>
      </c>
      <c r="I11" s="86"/>
      <c r="J11" s="8"/>
    </row>
    <row r="12" spans="1:15" ht="15.75" customHeight="1" x14ac:dyDescent="0.25">
      <c r="A12" s="2"/>
      <c r="B12" s="28"/>
      <c r="C12" s="55"/>
      <c r="D12" s="221"/>
      <c r="E12" s="221"/>
      <c r="F12" s="221"/>
      <c r="G12" s="221"/>
      <c r="H12" s="18" t="s">
        <v>34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25"/>
      <c r="F13" s="226"/>
      <c r="G13" s="226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45"/>
      <c r="F15" s="245"/>
      <c r="G15" s="247"/>
      <c r="H15" s="247"/>
      <c r="I15" s="247" t="s">
        <v>29</v>
      </c>
      <c r="J15" s="248"/>
    </row>
    <row r="16" spans="1:15" ht="23.25" customHeight="1" x14ac:dyDescent="0.25">
      <c r="A16" s="143" t="s">
        <v>24</v>
      </c>
      <c r="B16" s="38" t="s">
        <v>24</v>
      </c>
      <c r="C16" s="62"/>
      <c r="D16" s="63"/>
      <c r="E16" s="210"/>
      <c r="F16" s="211"/>
      <c r="G16" s="210"/>
      <c r="H16" s="211"/>
      <c r="I16" s="210">
        <f>SUMIF(F50:F61,A16,I50:I61)+SUMIF(F50:F61,"PSU",I50:I61)</f>
        <v>0</v>
      </c>
      <c r="J16" s="212"/>
    </row>
    <row r="17" spans="1:10" ht="23.25" customHeight="1" x14ac:dyDescent="0.25">
      <c r="A17" s="143" t="s">
        <v>25</v>
      </c>
      <c r="B17" s="38" t="s">
        <v>25</v>
      </c>
      <c r="C17" s="62"/>
      <c r="D17" s="63"/>
      <c r="E17" s="210"/>
      <c r="F17" s="211"/>
      <c r="G17" s="210"/>
      <c r="H17" s="211"/>
      <c r="I17" s="210">
        <f>SUMIF(F50:F61,A17,I50:I61)</f>
        <v>0</v>
      </c>
      <c r="J17" s="212"/>
    </row>
    <row r="18" spans="1:10" ht="23.25" customHeight="1" x14ac:dyDescent="0.25">
      <c r="A18" s="143" t="s">
        <v>26</v>
      </c>
      <c r="B18" s="38" t="s">
        <v>26</v>
      </c>
      <c r="C18" s="62"/>
      <c r="D18" s="63"/>
      <c r="E18" s="210"/>
      <c r="F18" s="211"/>
      <c r="G18" s="210"/>
      <c r="H18" s="211"/>
      <c r="I18" s="210">
        <f>SUMIF(F50:F61,A18,I50:I61)</f>
        <v>0</v>
      </c>
      <c r="J18" s="212"/>
    </row>
    <row r="19" spans="1:10" ht="23.25" customHeight="1" x14ac:dyDescent="0.25">
      <c r="A19" s="143" t="s">
        <v>78</v>
      </c>
      <c r="B19" s="38" t="s">
        <v>27</v>
      </c>
      <c r="C19" s="62"/>
      <c r="D19" s="63"/>
      <c r="E19" s="210"/>
      <c r="F19" s="211"/>
      <c r="G19" s="210"/>
      <c r="H19" s="211"/>
      <c r="I19" s="210">
        <f>SUMIF(F50:F61,A19,I50:I61)</f>
        <v>0</v>
      </c>
      <c r="J19" s="212"/>
    </row>
    <row r="20" spans="1:10" ht="23.25" customHeight="1" x14ac:dyDescent="0.25">
      <c r="A20" s="143" t="s">
        <v>79</v>
      </c>
      <c r="B20" s="38" t="s">
        <v>28</v>
      </c>
      <c r="C20" s="62"/>
      <c r="D20" s="63"/>
      <c r="E20" s="210"/>
      <c r="F20" s="211"/>
      <c r="G20" s="210"/>
      <c r="H20" s="211"/>
      <c r="I20" s="210">
        <f>SUMIF(F50:F61,A20,I50:I61)</f>
        <v>0</v>
      </c>
      <c r="J20" s="212"/>
    </row>
    <row r="21" spans="1:10" ht="23.25" customHeight="1" x14ac:dyDescent="0.25">
      <c r="A21" s="2"/>
      <c r="B21" s="48" t="s">
        <v>29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6">
        <f>I23*E23/100</f>
        <v>0</v>
      </c>
      <c r="H24" s="207"/>
      <c r="I24" s="207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6">
        <f>I25*E25/100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8">
        <f>CenaCelkemBezDPH-(ZakladDPHSni+ZakladDPHZakl)</f>
        <v>0</v>
      </c>
      <c r="H27" s="238"/>
      <c r="I27" s="238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6">
        <f>A27</f>
        <v>0</v>
      </c>
      <c r="H28" s="216"/>
      <c r="I28" s="216"/>
      <c r="J28" s="121" t="str">
        <f t="shared" si="0"/>
        <v>CZK</v>
      </c>
    </row>
    <row r="29" spans="1:10" ht="27.75" hidden="1" customHeight="1" thickBot="1" x14ac:dyDescent="0.3">
      <c r="A29" s="2"/>
      <c r="B29" s="117" t="s">
        <v>35</v>
      </c>
      <c r="C29" s="122"/>
      <c r="D29" s="122"/>
      <c r="E29" s="122"/>
      <c r="F29" s="123"/>
      <c r="G29" s="215">
        <f>ZakladDPHSni+DPHSni+ZakladDPHZakl+DPHZakl+Zaokrouhleni</f>
        <v>0</v>
      </c>
      <c r="H29" s="215"/>
      <c r="I29" s="215"/>
      <c r="J29" s="124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5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5">
      <c r="A39" s="89">
        <v>1</v>
      </c>
      <c r="B39" s="100" t="s">
        <v>49</v>
      </c>
      <c r="C39" s="201"/>
      <c r="D39" s="201"/>
      <c r="E39" s="201"/>
      <c r="F39" s="101">
        <f>'SO01 01.1 Pol'!AE397</f>
        <v>0</v>
      </c>
      <c r="G39" s="102">
        <f>'SO01 01.1 Pol'!AF397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6"/>
      <c r="C40" s="202" t="s">
        <v>50</v>
      </c>
      <c r="D40" s="202"/>
      <c r="E40" s="202"/>
      <c r="F40" s="107"/>
      <c r="G40" s="108"/>
      <c r="H40" s="108"/>
      <c r="I40" s="109"/>
      <c r="J40" s="110"/>
    </row>
    <row r="41" spans="1:10" ht="25.5" hidden="1" customHeight="1" x14ac:dyDescent="0.25">
      <c r="A41" s="89">
        <v>2</v>
      </c>
      <c r="B41" s="106" t="s">
        <v>45</v>
      </c>
      <c r="C41" s="202" t="s">
        <v>44</v>
      </c>
      <c r="D41" s="202"/>
      <c r="E41" s="202"/>
      <c r="F41" s="107">
        <f>'SO01 01.1 Pol'!AE397</f>
        <v>0</v>
      </c>
      <c r="G41" s="108">
        <f>'SO01 01.1 Pol'!AF397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5">
      <c r="A42" s="89">
        <v>3</v>
      </c>
      <c r="B42" s="111" t="s">
        <v>43</v>
      </c>
      <c r="C42" s="201" t="s">
        <v>44</v>
      </c>
      <c r="D42" s="201"/>
      <c r="E42" s="201"/>
      <c r="F42" s="112">
        <f>'SO01 01.1 Pol'!AE397</f>
        <v>0</v>
      </c>
      <c r="G42" s="103">
        <f>'SO01 01.1 Pol'!AF397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5">
      <c r="A43" s="89"/>
      <c r="B43" s="203" t="s">
        <v>51</v>
      </c>
      <c r="C43" s="204"/>
      <c r="D43" s="204"/>
      <c r="E43" s="204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6" x14ac:dyDescent="0.3">
      <c r="B47" s="125" t="s">
        <v>53</v>
      </c>
    </row>
    <row r="49" spans="1:10" ht="25.5" customHeight="1" x14ac:dyDescent="0.25">
      <c r="A49" s="127"/>
      <c r="B49" s="130" t="s">
        <v>17</v>
      </c>
      <c r="C49" s="130" t="s">
        <v>5</v>
      </c>
      <c r="D49" s="131"/>
      <c r="E49" s="131"/>
      <c r="F49" s="132" t="s">
        <v>54</v>
      </c>
      <c r="G49" s="132"/>
      <c r="H49" s="132"/>
      <c r="I49" s="132" t="s">
        <v>29</v>
      </c>
      <c r="J49" s="132" t="s">
        <v>0</v>
      </c>
    </row>
    <row r="50" spans="1:10" ht="36.75" customHeight="1" x14ac:dyDescent="0.25">
      <c r="A50" s="128"/>
      <c r="B50" s="133" t="s">
        <v>55</v>
      </c>
      <c r="C50" s="199" t="s">
        <v>56</v>
      </c>
      <c r="D50" s="200"/>
      <c r="E50" s="200"/>
      <c r="F50" s="139" t="s">
        <v>24</v>
      </c>
      <c r="G50" s="140"/>
      <c r="H50" s="140"/>
      <c r="I50" s="140">
        <f>'SO01 01.1 Pol'!G8</f>
        <v>0</v>
      </c>
      <c r="J50" s="137" t="str">
        <f>IF(I62=0,"",I50/I62*100)</f>
        <v/>
      </c>
    </row>
    <row r="51" spans="1:10" ht="36.75" customHeight="1" x14ac:dyDescent="0.25">
      <c r="A51" s="128"/>
      <c r="B51" s="133" t="s">
        <v>57</v>
      </c>
      <c r="C51" s="199" t="s">
        <v>58</v>
      </c>
      <c r="D51" s="200"/>
      <c r="E51" s="200"/>
      <c r="F51" s="139" t="s">
        <v>24</v>
      </c>
      <c r="G51" s="140"/>
      <c r="H51" s="140"/>
      <c r="I51" s="140">
        <f>'SO01 01.1 Pol'!G15</f>
        <v>0</v>
      </c>
      <c r="J51" s="137" t="str">
        <f>IF(I62=0,"",I51/I62*100)</f>
        <v/>
      </c>
    </row>
    <row r="52" spans="1:10" ht="36.75" customHeight="1" x14ac:dyDescent="0.25">
      <c r="A52" s="128"/>
      <c r="B52" s="133" t="s">
        <v>59</v>
      </c>
      <c r="C52" s="199" t="s">
        <v>60</v>
      </c>
      <c r="D52" s="200"/>
      <c r="E52" s="200"/>
      <c r="F52" s="139" t="s">
        <v>24</v>
      </c>
      <c r="G52" s="140"/>
      <c r="H52" s="140"/>
      <c r="I52" s="140">
        <f>'SO01 01.1 Pol'!G33</f>
        <v>0</v>
      </c>
      <c r="J52" s="137" t="str">
        <f>IF(I62=0,"",I52/I62*100)</f>
        <v/>
      </c>
    </row>
    <row r="53" spans="1:10" ht="36.75" customHeight="1" x14ac:dyDescent="0.25">
      <c r="A53" s="128"/>
      <c r="B53" s="133" t="s">
        <v>61</v>
      </c>
      <c r="C53" s="199" t="s">
        <v>62</v>
      </c>
      <c r="D53" s="200"/>
      <c r="E53" s="200"/>
      <c r="F53" s="139" t="s">
        <v>24</v>
      </c>
      <c r="G53" s="140"/>
      <c r="H53" s="140"/>
      <c r="I53" s="140">
        <f>'SO01 01.1 Pol'!G279</f>
        <v>0</v>
      </c>
      <c r="J53" s="137" t="str">
        <f>IF(I62=0,"",I53/I62*100)</f>
        <v/>
      </c>
    </row>
    <row r="54" spans="1:10" ht="36.75" customHeight="1" x14ac:dyDescent="0.25">
      <c r="A54" s="128"/>
      <c r="B54" s="133" t="s">
        <v>63</v>
      </c>
      <c r="C54" s="199" t="s">
        <v>64</v>
      </c>
      <c r="D54" s="200"/>
      <c r="E54" s="200"/>
      <c r="F54" s="139" t="s">
        <v>24</v>
      </c>
      <c r="G54" s="140"/>
      <c r="H54" s="140"/>
      <c r="I54" s="140">
        <f>'SO01 01.1 Pol'!G296</f>
        <v>0</v>
      </c>
      <c r="J54" s="137" t="str">
        <f>IF(I62=0,"",I54/I62*100)</f>
        <v/>
      </c>
    </row>
    <row r="55" spans="1:10" ht="36.75" customHeight="1" x14ac:dyDescent="0.25">
      <c r="A55" s="128"/>
      <c r="B55" s="133" t="s">
        <v>65</v>
      </c>
      <c r="C55" s="199" t="s">
        <v>66</v>
      </c>
      <c r="D55" s="200"/>
      <c r="E55" s="200"/>
      <c r="F55" s="139" t="s">
        <v>24</v>
      </c>
      <c r="G55" s="140"/>
      <c r="H55" s="140"/>
      <c r="I55" s="140">
        <f>'SO01 01.1 Pol'!G301</f>
        <v>0</v>
      </c>
      <c r="J55" s="137" t="str">
        <f>IF(I62=0,"",I55/I62*100)</f>
        <v/>
      </c>
    </row>
    <row r="56" spans="1:10" ht="36.75" customHeight="1" x14ac:dyDescent="0.25">
      <c r="A56" s="128"/>
      <c r="B56" s="133" t="s">
        <v>67</v>
      </c>
      <c r="C56" s="199" t="s">
        <v>68</v>
      </c>
      <c r="D56" s="200"/>
      <c r="E56" s="200"/>
      <c r="F56" s="139" t="s">
        <v>24</v>
      </c>
      <c r="G56" s="140"/>
      <c r="H56" s="140"/>
      <c r="I56" s="140">
        <f>'SO01 01.1 Pol'!G338</f>
        <v>0</v>
      </c>
      <c r="J56" s="137" t="str">
        <f>IF(I62=0,"",I56/I62*100)</f>
        <v/>
      </c>
    </row>
    <row r="57" spans="1:10" ht="36.75" customHeight="1" x14ac:dyDescent="0.25">
      <c r="A57" s="128"/>
      <c r="B57" s="133" t="s">
        <v>69</v>
      </c>
      <c r="C57" s="199" t="s">
        <v>70</v>
      </c>
      <c r="D57" s="200"/>
      <c r="E57" s="200"/>
      <c r="F57" s="139" t="s">
        <v>25</v>
      </c>
      <c r="G57" s="140"/>
      <c r="H57" s="140"/>
      <c r="I57" s="140">
        <f>'SO01 01.1 Pol'!G341</f>
        <v>0</v>
      </c>
      <c r="J57" s="137" t="str">
        <f>IF(I62=0,"",I57/I62*100)</f>
        <v/>
      </c>
    </row>
    <row r="58" spans="1:10" ht="36.75" customHeight="1" x14ac:dyDescent="0.25">
      <c r="A58" s="128"/>
      <c r="B58" s="133" t="s">
        <v>71</v>
      </c>
      <c r="C58" s="199" t="s">
        <v>72</v>
      </c>
      <c r="D58" s="200"/>
      <c r="E58" s="200"/>
      <c r="F58" s="139" t="s">
        <v>25</v>
      </c>
      <c r="G58" s="140"/>
      <c r="H58" s="140"/>
      <c r="I58" s="140">
        <f>'SO01 01.1 Pol'!G351</f>
        <v>0</v>
      </c>
      <c r="J58" s="137" t="str">
        <f>IF(I62=0,"",I58/I62*100)</f>
        <v/>
      </c>
    </row>
    <row r="59" spans="1:10" ht="36.75" customHeight="1" x14ac:dyDescent="0.25">
      <c r="A59" s="128"/>
      <c r="B59" s="133" t="s">
        <v>73</v>
      </c>
      <c r="C59" s="199" t="s">
        <v>74</v>
      </c>
      <c r="D59" s="200"/>
      <c r="E59" s="200"/>
      <c r="F59" s="139" t="s">
        <v>26</v>
      </c>
      <c r="G59" s="140"/>
      <c r="H59" s="140"/>
      <c r="I59" s="140">
        <f>'SO01 01.1 Pol'!G383</f>
        <v>0</v>
      </c>
      <c r="J59" s="137" t="str">
        <f>IF(I62=0,"",I59/I62*100)</f>
        <v/>
      </c>
    </row>
    <row r="60" spans="1:10" ht="36.75" customHeight="1" x14ac:dyDescent="0.25">
      <c r="A60" s="128"/>
      <c r="B60" s="133" t="s">
        <v>75</v>
      </c>
      <c r="C60" s="199" t="s">
        <v>76</v>
      </c>
      <c r="D60" s="200"/>
      <c r="E60" s="200"/>
      <c r="F60" s="139" t="s">
        <v>77</v>
      </c>
      <c r="G60" s="140"/>
      <c r="H60" s="140"/>
      <c r="I60" s="140">
        <f>'SO01 01.1 Pol'!G385</f>
        <v>0</v>
      </c>
      <c r="J60" s="137" t="str">
        <f>IF(I62=0,"",I60/I62*100)</f>
        <v/>
      </c>
    </row>
    <row r="61" spans="1:10" ht="36.75" customHeight="1" x14ac:dyDescent="0.25">
      <c r="A61" s="128"/>
      <c r="B61" s="133" t="s">
        <v>78</v>
      </c>
      <c r="C61" s="199" t="s">
        <v>27</v>
      </c>
      <c r="D61" s="200"/>
      <c r="E61" s="200"/>
      <c r="F61" s="139" t="s">
        <v>78</v>
      </c>
      <c r="G61" s="140"/>
      <c r="H61" s="140"/>
      <c r="I61" s="140">
        <f>'SO01 01.1 Pol'!G393</f>
        <v>0</v>
      </c>
      <c r="J61" s="137" t="str">
        <f>IF(I62=0,"",I61/I62*100)</f>
        <v/>
      </c>
    </row>
    <row r="62" spans="1:10" ht="25.5" customHeight="1" x14ac:dyDescent="0.25">
      <c r="A62" s="129"/>
      <c r="B62" s="134" t="s">
        <v>1</v>
      </c>
      <c r="C62" s="135"/>
      <c r="D62" s="136"/>
      <c r="E62" s="136"/>
      <c r="F62" s="141"/>
      <c r="G62" s="142"/>
      <c r="H62" s="142"/>
      <c r="I62" s="142">
        <f>SUM(I50:I61)</f>
        <v>0</v>
      </c>
      <c r="J62" s="138">
        <f>SUM(J50:J61)</f>
        <v>0</v>
      </c>
    </row>
    <row r="63" spans="1:10" x14ac:dyDescent="0.25">
      <c r="F63" s="87"/>
      <c r="G63" s="87"/>
      <c r="H63" s="87"/>
      <c r="I63" s="87"/>
      <c r="J63" s="88"/>
    </row>
    <row r="64" spans="1:10" x14ac:dyDescent="0.25">
      <c r="F64" s="87"/>
      <c r="G64" s="87"/>
      <c r="H64" s="87"/>
      <c r="I64" s="87"/>
      <c r="J64" s="88"/>
    </row>
    <row r="65" spans="6:10" x14ac:dyDescent="0.25">
      <c r="F65" s="87"/>
      <c r="G65" s="87"/>
      <c r="H65" s="87"/>
      <c r="I65" s="87"/>
      <c r="J65" s="88"/>
    </row>
  </sheetData>
  <sheetProtection algorithmName="SHA-512" hashValue="4uT8rrwE8Av/3wzCPq/JS+GWvuzX3TymQfxROVIGWxe7/wnGWZetsqq1zbtywnB3rgA8GeTuwtM8wL1mbrAbJg==" saltValue="TSKg9VkoqAWxUHr1VjKfG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60:E60"/>
    <mergeCell ref="C61:E61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50" t="s">
        <v>6</v>
      </c>
      <c r="B1" s="250"/>
      <c r="C1" s="251"/>
      <c r="D1" s="250"/>
      <c r="E1" s="250"/>
      <c r="F1" s="250"/>
      <c r="G1" s="250"/>
    </row>
    <row r="2" spans="1:7" ht="24.9" customHeight="1" x14ac:dyDescent="0.25">
      <c r="A2" s="50" t="s">
        <v>7</v>
      </c>
      <c r="B2" s="49"/>
      <c r="C2" s="252"/>
      <c r="D2" s="252"/>
      <c r="E2" s="252"/>
      <c r="F2" s="252"/>
      <c r="G2" s="253"/>
    </row>
    <row r="3" spans="1:7" ht="24.9" customHeight="1" x14ac:dyDescent="0.25">
      <c r="A3" s="50" t="s">
        <v>8</v>
      </c>
      <c r="B3" s="49"/>
      <c r="C3" s="252"/>
      <c r="D3" s="252"/>
      <c r="E3" s="252"/>
      <c r="F3" s="252"/>
      <c r="G3" s="253"/>
    </row>
    <row r="4" spans="1:7" ht="24.9" customHeight="1" x14ac:dyDescent="0.25">
      <c r="A4" s="50" t="s">
        <v>9</v>
      </c>
      <c r="B4" s="49"/>
      <c r="C4" s="252"/>
      <c r="D4" s="252"/>
      <c r="E4" s="252"/>
      <c r="F4" s="252"/>
      <c r="G4" s="253"/>
    </row>
    <row r="5" spans="1:7" x14ac:dyDescent="0.25">
      <c r="B5" s="4"/>
      <c r="C5" s="5"/>
      <c r="D5" s="6"/>
    </row>
  </sheetData>
  <sheetProtection algorithmName="SHA-512" hashValue="ldc/HUSI5l1GwaQY0V7MmBaE1xUjKNcBkJvqdWS4oHN4CTvW3B8hYVJzLlAo2I3x1PQCNOJ+PJfEC3tdbiCPEg==" saltValue="yQwesbjHWf/wUytt5+dCm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E5009-BDAC-43F6-AEB1-63CD522D2128}">
  <sheetPr>
    <outlinePr summaryBelow="0"/>
  </sheetPr>
  <dimension ref="A1:BH5000"/>
  <sheetViews>
    <sheetView workbookViewId="0">
      <pane ySplit="7" topLeftCell="A338" activePane="bottomLeft" state="frozen"/>
      <selection pane="bottomLeft" activeCell="C343" sqref="C343:G343"/>
    </sheetView>
  </sheetViews>
  <sheetFormatPr defaultRowHeight="13.2" outlineLevelRow="1" x14ac:dyDescent="0.25"/>
  <cols>
    <col min="1" max="1" width="3.44140625" customWidth="1"/>
    <col min="2" max="2" width="12.6640625" style="126" customWidth="1"/>
    <col min="3" max="3" width="63.33203125" style="12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60" t="s">
        <v>80</v>
      </c>
      <c r="B1" s="260"/>
      <c r="C1" s="260"/>
      <c r="D1" s="260"/>
      <c r="E1" s="260"/>
      <c r="F1" s="260"/>
      <c r="G1" s="260"/>
      <c r="AG1" t="s">
        <v>81</v>
      </c>
    </row>
    <row r="2" spans="1:60" ht="25.05" customHeight="1" x14ac:dyDescent="0.25">
      <c r="A2" s="144" t="s">
        <v>7</v>
      </c>
      <c r="B2" s="49" t="s">
        <v>48</v>
      </c>
      <c r="C2" s="261" t="s">
        <v>44</v>
      </c>
      <c r="D2" s="262"/>
      <c r="E2" s="262"/>
      <c r="F2" s="262"/>
      <c r="G2" s="263"/>
      <c r="AG2" t="s">
        <v>82</v>
      </c>
    </row>
    <row r="3" spans="1:60" ht="25.05" customHeight="1" x14ac:dyDescent="0.25">
      <c r="A3" s="144" t="s">
        <v>8</v>
      </c>
      <c r="B3" s="49" t="s">
        <v>45</v>
      </c>
      <c r="C3" s="261" t="s">
        <v>44</v>
      </c>
      <c r="D3" s="262"/>
      <c r="E3" s="262"/>
      <c r="F3" s="262"/>
      <c r="G3" s="263"/>
      <c r="AC3" s="126" t="s">
        <v>82</v>
      </c>
      <c r="AG3" t="s">
        <v>83</v>
      </c>
    </row>
    <row r="4" spans="1:60" ht="25.05" customHeight="1" x14ac:dyDescent="0.25">
      <c r="A4" s="145" t="s">
        <v>9</v>
      </c>
      <c r="B4" s="146" t="s">
        <v>43</v>
      </c>
      <c r="C4" s="264" t="s">
        <v>44</v>
      </c>
      <c r="D4" s="265"/>
      <c r="E4" s="265"/>
      <c r="F4" s="265"/>
      <c r="G4" s="266"/>
      <c r="AG4" t="s">
        <v>84</v>
      </c>
    </row>
    <row r="5" spans="1:60" x14ac:dyDescent="0.25">
      <c r="D5" s="10"/>
    </row>
    <row r="6" spans="1:60" ht="39.6" x14ac:dyDescent="0.25">
      <c r="A6" s="148" t="s">
        <v>85</v>
      </c>
      <c r="B6" s="150" t="s">
        <v>86</v>
      </c>
      <c r="C6" s="150" t="s">
        <v>87</v>
      </c>
      <c r="D6" s="149" t="s">
        <v>88</v>
      </c>
      <c r="E6" s="148" t="s">
        <v>89</v>
      </c>
      <c r="F6" s="147" t="s">
        <v>90</v>
      </c>
      <c r="G6" s="148" t="s">
        <v>29</v>
      </c>
      <c r="H6" s="151" t="s">
        <v>30</v>
      </c>
      <c r="I6" s="151" t="s">
        <v>91</v>
      </c>
      <c r="J6" s="151" t="s">
        <v>31</v>
      </c>
      <c r="K6" s="151" t="s">
        <v>92</v>
      </c>
      <c r="L6" s="151" t="s">
        <v>93</v>
      </c>
      <c r="M6" s="151" t="s">
        <v>94</v>
      </c>
      <c r="N6" s="151" t="s">
        <v>95</v>
      </c>
      <c r="O6" s="151" t="s">
        <v>96</v>
      </c>
      <c r="P6" s="151" t="s">
        <v>97</v>
      </c>
      <c r="Q6" s="151" t="s">
        <v>98</v>
      </c>
      <c r="R6" s="151" t="s">
        <v>99</v>
      </c>
      <c r="S6" s="151" t="s">
        <v>100</v>
      </c>
      <c r="T6" s="151" t="s">
        <v>101</v>
      </c>
      <c r="U6" s="151" t="s">
        <v>102</v>
      </c>
      <c r="V6" s="151" t="s">
        <v>103</v>
      </c>
      <c r="W6" s="151" t="s">
        <v>104</v>
      </c>
      <c r="X6" s="151" t="s">
        <v>105</v>
      </c>
    </row>
    <row r="7" spans="1:60" hidden="1" x14ac:dyDescent="0.25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5">
      <c r="A8" s="167" t="s">
        <v>106</v>
      </c>
      <c r="B8" s="168" t="s">
        <v>55</v>
      </c>
      <c r="C8" s="189" t="s">
        <v>56</v>
      </c>
      <c r="D8" s="169"/>
      <c r="E8" s="170"/>
      <c r="F8" s="171"/>
      <c r="G8" s="171">
        <f>SUMIF(AG9:AG14,"&lt;&gt;NOR",G9:G14)</f>
        <v>0</v>
      </c>
      <c r="H8" s="171"/>
      <c r="I8" s="171">
        <f>SUM(I9:I14)</f>
        <v>0</v>
      </c>
      <c r="J8" s="171"/>
      <c r="K8" s="171">
        <f>SUM(K9:K14)</f>
        <v>0</v>
      </c>
      <c r="L8" s="171"/>
      <c r="M8" s="171">
        <f>SUM(M9:M14)</f>
        <v>0</v>
      </c>
      <c r="N8" s="171"/>
      <c r="O8" s="171">
        <f>SUM(O9:O14)</f>
        <v>2.77</v>
      </c>
      <c r="P8" s="171"/>
      <c r="Q8" s="171">
        <f>SUM(Q9:Q14)</f>
        <v>0</v>
      </c>
      <c r="R8" s="171"/>
      <c r="S8" s="171"/>
      <c r="T8" s="172"/>
      <c r="U8" s="166"/>
      <c r="V8" s="166">
        <f>SUM(V9:V14)</f>
        <v>7.27</v>
      </c>
      <c r="W8" s="166"/>
      <c r="X8" s="166"/>
      <c r="AG8" t="s">
        <v>107</v>
      </c>
    </row>
    <row r="9" spans="1:60" ht="20.399999999999999" outlineLevel="1" x14ac:dyDescent="0.25">
      <c r="A9" s="173">
        <v>1</v>
      </c>
      <c r="B9" s="174" t="s">
        <v>108</v>
      </c>
      <c r="C9" s="190" t="s">
        <v>109</v>
      </c>
      <c r="D9" s="175" t="s">
        <v>110</v>
      </c>
      <c r="E9" s="176">
        <v>0.6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1.62836</v>
      </c>
      <c r="O9" s="178">
        <f>ROUND(E9*N9,2)</f>
        <v>0.98</v>
      </c>
      <c r="P9" s="178">
        <v>0</v>
      </c>
      <c r="Q9" s="178">
        <f>ROUND(E9*P9,2)</f>
        <v>0</v>
      </c>
      <c r="R9" s="178" t="s">
        <v>111</v>
      </c>
      <c r="S9" s="178" t="s">
        <v>112</v>
      </c>
      <c r="T9" s="179" t="s">
        <v>112</v>
      </c>
      <c r="U9" s="161">
        <v>4.8899999999999997</v>
      </c>
      <c r="V9" s="161">
        <f>ROUND(E9*U9,2)</f>
        <v>2.93</v>
      </c>
      <c r="W9" s="161"/>
      <c r="X9" s="161" t="s">
        <v>113</v>
      </c>
      <c r="Y9" s="152"/>
      <c r="Z9" s="152"/>
      <c r="AA9" s="152"/>
      <c r="AB9" s="152"/>
      <c r="AC9" s="152"/>
      <c r="AD9" s="152"/>
      <c r="AE9" s="152"/>
      <c r="AF9" s="152"/>
      <c r="AG9" s="152" t="s">
        <v>114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5">
      <c r="A10" s="159"/>
      <c r="B10" s="160"/>
      <c r="C10" s="256" t="s">
        <v>115</v>
      </c>
      <c r="D10" s="257"/>
      <c r="E10" s="257"/>
      <c r="F10" s="257"/>
      <c r="G10" s="257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116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5">
      <c r="A11" s="159"/>
      <c r="B11" s="160"/>
      <c r="C11" s="191" t="s">
        <v>117</v>
      </c>
      <c r="D11" s="162"/>
      <c r="E11" s="163">
        <v>0.6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52"/>
      <c r="Z11" s="152"/>
      <c r="AA11" s="152"/>
      <c r="AB11" s="152"/>
      <c r="AC11" s="152"/>
      <c r="AD11" s="152"/>
      <c r="AE11" s="152"/>
      <c r="AF11" s="152"/>
      <c r="AG11" s="152" t="s">
        <v>118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ht="20.399999999999999" outlineLevel="1" x14ac:dyDescent="0.25">
      <c r="A12" s="173">
        <v>2</v>
      </c>
      <c r="B12" s="174" t="s">
        <v>119</v>
      </c>
      <c r="C12" s="190" t="s">
        <v>120</v>
      </c>
      <c r="D12" s="175" t="s">
        <v>110</v>
      </c>
      <c r="E12" s="176">
        <v>1.1015999999999999</v>
      </c>
      <c r="F12" s="177"/>
      <c r="G12" s="178">
        <f>ROUND(E12*F12,2)</f>
        <v>0</v>
      </c>
      <c r="H12" s="177"/>
      <c r="I12" s="178">
        <f>ROUND(E12*H12,2)</f>
        <v>0</v>
      </c>
      <c r="J12" s="177"/>
      <c r="K12" s="178">
        <f>ROUND(E12*J12,2)</f>
        <v>0</v>
      </c>
      <c r="L12" s="178">
        <v>21</v>
      </c>
      <c r="M12" s="178">
        <f>G12*(1+L12/100)</f>
        <v>0</v>
      </c>
      <c r="N12" s="178">
        <v>1.62836</v>
      </c>
      <c r="O12" s="178">
        <f>ROUND(E12*N12,2)</f>
        <v>1.79</v>
      </c>
      <c r="P12" s="178">
        <v>0</v>
      </c>
      <c r="Q12" s="178">
        <f>ROUND(E12*P12,2)</f>
        <v>0</v>
      </c>
      <c r="R12" s="178" t="s">
        <v>111</v>
      </c>
      <c r="S12" s="178" t="s">
        <v>112</v>
      </c>
      <c r="T12" s="179" t="s">
        <v>112</v>
      </c>
      <c r="U12" s="161">
        <v>3.9380000000000002</v>
      </c>
      <c r="V12" s="161">
        <f>ROUND(E12*U12,2)</f>
        <v>4.34</v>
      </c>
      <c r="W12" s="161"/>
      <c r="X12" s="161" t="s">
        <v>113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114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5">
      <c r="A13" s="159"/>
      <c r="B13" s="160"/>
      <c r="C13" s="256" t="s">
        <v>115</v>
      </c>
      <c r="D13" s="257"/>
      <c r="E13" s="257"/>
      <c r="F13" s="257"/>
      <c r="G13" s="257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2"/>
      <c r="Z13" s="152"/>
      <c r="AA13" s="152"/>
      <c r="AB13" s="152"/>
      <c r="AC13" s="152"/>
      <c r="AD13" s="152"/>
      <c r="AE13" s="152"/>
      <c r="AF13" s="152"/>
      <c r="AG13" s="152" t="s">
        <v>116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5">
      <c r="A14" s="159"/>
      <c r="B14" s="160"/>
      <c r="C14" s="191" t="s">
        <v>121</v>
      </c>
      <c r="D14" s="162"/>
      <c r="E14" s="163">
        <v>1.1015999999999999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2"/>
      <c r="Z14" s="152"/>
      <c r="AA14" s="152"/>
      <c r="AB14" s="152"/>
      <c r="AC14" s="152"/>
      <c r="AD14" s="152"/>
      <c r="AE14" s="152"/>
      <c r="AF14" s="152"/>
      <c r="AG14" s="152" t="s">
        <v>118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x14ac:dyDescent="0.25">
      <c r="A15" s="167" t="s">
        <v>106</v>
      </c>
      <c r="B15" s="168" t="s">
        <v>57</v>
      </c>
      <c r="C15" s="189" t="s">
        <v>58</v>
      </c>
      <c r="D15" s="169"/>
      <c r="E15" s="170"/>
      <c r="F15" s="171"/>
      <c r="G15" s="171">
        <f>SUMIF(AG16:AG32,"&lt;&gt;NOR",G16:G32)</f>
        <v>0</v>
      </c>
      <c r="H15" s="171"/>
      <c r="I15" s="171">
        <f>SUM(I16:I32)</f>
        <v>0</v>
      </c>
      <c r="J15" s="171"/>
      <c r="K15" s="171">
        <f>SUM(K16:K32)</f>
        <v>0</v>
      </c>
      <c r="L15" s="171"/>
      <c r="M15" s="171">
        <f>SUM(M16:M32)</f>
        <v>0</v>
      </c>
      <c r="N15" s="171"/>
      <c r="O15" s="171">
        <f>SUM(O16:O32)</f>
        <v>0.44000000000000006</v>
      </c>
      <c r="P15" s="171"/>
      <c r="Q15" s="171">
        <f>SUM(Q16:Q32)</f>
        <v>0</v>
      </c>
      <c r="R15" s="171"/>
      <c r="S15" s="171"/>
      <c r="T15" s="172"/>
      <c r="U15" s="166"/>
      <c r="V15" s="166">
        <f>SUM(V16:V32)</f>
        <v>20.560000000000002</v>
      </c>
      <c r="W15" s="166"/>
      <c r="X15" s="166"/>
      <c r="AG15" t="s">
        <v>107</v>
      </c>
    </row>
    <row r="16" spans="1:60" outlineLevel="1" x14ac:dyDescent="0.25">
      <c r="A16" s="173">
        <v>3</v>
      </c>
      <c r="B16" s="174" t="s">
        <v>122</v>
      </c>
      <c r="C16" s="190" t="s">
        <v>123</v>
      </c>
      <c r="D16" s="175" t="s">
        <v>124</v>
      </c>
      <c r="E16" s="176">
        <v>2</v>
      </c>
      <c r="F16" s="177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21</v>
      </c>
      <c r="M16" s="178">
        <f>G16*(1+L16/100)</f>
        <v>0</v>
      </c>
      <c r="N16" s="178">
        <v>3.5619999999999999E-2</v>
      </c>
      <c r="O16" s="178">
        <f>ROUND(E16*N16,2)</f>
        <v>7.0000000000000007E-2</v>
      </c>
      <c r="P16" s="178">
        <v>0</v>
      </c>
      <c r="Q16" s="178">
        <f>ROUND(E16*P16,2)</f>
        <v>0</v>
      </c>
      <c r="R16" s="178" t="s">
        <v>111</v>
      </c>
      <c r="S16" s="178" t="s">
        <v>112</v>
      </c>
      <c r="T16" s="179" t="s">
        <v>112</v>
      </c>
      <c r="U16" s="161">
        <v>0.88292999999999999</v>
      </c>
      <c r="V16" s="161">
        <f>ROUND(E16*U16,2)</f>
        <v>1.77</v>
      </c>
      <c r="W16" s="161"/>
      <c r="X16" s="161" t="s">
        <v>113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114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5">
      <c r="A17" s="159"/>
      <c r="B17" s="160"/>
      <c r="C17" s="256" t="s">
        <v>125</v>
      </c>
      <c r="D17" s="257"/>
      <c r="E17" s="257"/>
      <c r="F17" s="257"/>
      <c r="G17" s="257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116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80" t="str">
        <f>C17</f>
        <v>jakoukoliv maltou, z pomocného pracovního lešení o výšce podlahy do 1900 mm a pro zatížení do 1,5 kPa,</v>
      </c>
      <c r="BB17" s="152"/>
      <c r="BC17" s="152"/>
      <c r="BD17" s="152"/>
      <c r="BE17" s="152"/>
      <c r="BF17" s="152"/>
      <c r="BG17" s="152"/>
      <c r="BH17" s="152"/>
    </row>
    <row r="18" spans="1:60" outlineLevel="1" x14ac:dyDescent="0.25">
      <c r="A18" s="159"/>
      <c r="B18" s="160"/>
      <c r="C18" s="191" t="s">
        <v>126</v>
      </c>
      <c r="D18" s="162"/>
      <c r="E18" s="163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2"/>
      <c r="Z18" s="152"/>
      <c r="AA18" s="152"/>
      <c r="AB18" s="152"/>
      <c r="AC18" s="152"/>
      <c r="AD18" s="152"/>
      <c r="AE18" s="152"/>
      <c r="AF18" s="152"/>
      <c r="AG18" s="152" t="s">
        <v>118</v>
      </c>
      <c r="AH18" s="152">
        <v>0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5">
      <c r="A19" s="159"/>
      <c r="B19" s="160"/>
      <c r="C19" s="191" t="s">
        <v>127</v>
      </c>
      <c r="D19" s="162"/>
      <c r="E19" s="163">
        <v>2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2"/>
      <c r="Z19" s="152"/>
      <c r="AA19" s="152"/>
      <c r="AB19" s="152"/>
      <c r="AC19" s="152"/>
      <c r="AD19" s="152"/>
      <c r="AE19" s="152"/>
      <c r="AF19" s="152"/>
      <c r="AG19" s="152" t="s">
        <v>118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5">
      <c r="A20" s="173">
        <v>4</v>
      </c>
      <c r="B20" s="174" t="s">
        <v>128</v>
      </c>
      <c r="C20" s="190" t="s">
        <v>129</v>
      </c>
      <c r="D20" s="175" t="s">
        <v>130</v>
      </c>
      <c r="E20" s="176">
        <v>87.52</v>
      </c>
      <c r="F20" s="177"/>
      <c r="G20" s="178">
        <f>ROUND(E20*F20,2)</f>
        <v>0</v>
      </c>
      <c r="H20" s="177"/>
      <c r="I20" s="178">
        <f>ROUND(E20*H20,2)</f>
        <v>0</v>
      </c>
      <c r="J20" s="177"/>
      <c r="K20" s="178">
        <f>ROUND(E20*J20,2)</f>
        <v>0</v>
      </c>
      <c r="L20" s="178">
        <v>21</v>
      </c>
      <c r="M20" s="178">
        <f>G20*(1+L20/100)</f>
        <v>0</v>
      </c>
      <c r="N20" s="178">
        <v>2.3800000000000002E-3</v>
      </c>
      <c r="O20" s="178">
        <f>ROUND(E20*N20,2)</f>
        <v>0.21</v>
      </c>
      <c r="P20" s="178">
        <v>0</v>
      </c>
      <c r="Q20" s="178">
        <f>ROUND(E20*P20,2)</f>
        <v>0</v>
      </c>
      <c r="R20" s="178" t="s">
        <v>111</v>
      </c>
      <c r="S20" s="178" t="s">
        <v>112</v>
      </c>
      <c r="T20" s="179" t="s">
        <v>112</v>
      </c>
      <c r="U20" s="161">
        <v>0.18232999999999999</v>
      </c>
      <c r="V20" s="161">
        <f>ROUND(E20*U20,2)</f>
        <v>15.96</v>
      </c>
      <c r="W20" s="161"/>
      <c r="X20" s="161" t="s">
        <v>113</v>
      </c>
      <c r="Y20" s="152"/>
      <c r="Z20" s="152"/>
      <c r="AA20" s="152"/>
      <c r="AB20" s="152"/>
      <c r="AC20" s="152"/>
      <c r="AD20" s="152"/>
      <c r="AE20" s="152"/>
      <c r="AF20" s="152"/>
      <c r="AG20" s="152" t="s">
        <v>114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5">
      <c r="A21" s="159"/>
      <c r="B21" s="160"/>
      <c r="C21" s="191" t="s">
        <v>131</v>
      </c>
      <c r="D21" s="162"/>
      <c r="E21" s="163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118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5">
      <c r="A22" s="159"/>
      <c r="B22" s="160"/>
      <c r="C22" s="191" t="s">
        <v>132</v>
      </c>
      <c r="D22" s="162"/>
      <c r="E22" s="163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118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5">
      <c r="A23" s="159"/>
      <c r="B23" s="160"/>
      <c r="C23" s="191" t="s">
        <v>133</v>
      </c>
      <c r="D23" s="162"/>
      <c r="E23" s="163">
        <v>32.200000000000003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2"/>
      <c r="Z23" s="152"/>
      <c r="AA23" s="152"/>
      <c r="AB23" s="152"/>
      <c r="AC23" s="152"/>
      <c r="AD23" s="152"/>
      <c r="AE23" s="152"/>
      <c r="AF23" s="152"/>
      <c r="AG23" s="152" t="s">
        <v>118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5">
      <c r="A24" s="159"/>
      <c r="B24" s="160"/>
      <c r="C24" s="191" t="s">
        <v>134</v>
      </c>
      <c r="D24" s="162"/>
      <c r="E24" s="163">
        <v>7.6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2"/>
      <c r="Z24" s="152"/>
      <c r="AA24" s="152"/>
      <c r="AB24" s="152"/>
      <c r="AC24" s="152"/>
      <c r="AD24" s="152"/>
      <c r="AE24" s="152"/>
      <c r="AF24" s="152"/>
      <c r="AG24" s="152" t="s">
        <v>118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5">
      <c r="A25" s="159"/>
      <c r="B25" s="160"/>
      <c r="C25" s="191" t="s">
        <v>135</v>
      </c>
      <c r="D25" s="162"/>
      <c r="E25" s="163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118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5">
      <c r="A26" s="159"/>
      <c r="B26" s="160"/>
      <c r="C26" s="191" t="s">
        <v>136</v>
      </c>
      <c r="D26" s="162"/>
      <c r="E26" s="163">
        <v>28.5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118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5">
      <c r="A27" s="159"/>
      <c r="B27" s="160"/>
      <c r="C27" s="191" t="s">
        <v>137</v>
      </c>
      <c r="D27" s="162"/>
      <c r="E27" s="163">
        <v>7.7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2"/>
      <c r="Z27" s="152"/>
      <c r="AA27" s="152"/>
      <c r="AB27" s="152"/>
      <c r="AC27" s="152"/>
      <c r="AD27" s="152"/>
      <c r="AE27" s="152"/>
      <c r="AF27" s="152"/>
      <c r="AG27" s="152" t="s">
        <v>118</v>
      </c>
      <c r="AH27" s="152">
        <v>0</v>
      </c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5">
      <c r="A28" s="159"/>
      <c r="B28" s="160"/>
      <c r="C28" s="191" t="s">
        <v>138</v>
      </c>
      <c r="D28" s="162"/>
      <c r="E28" s="163">
        <v>11.52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118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5">
      <c r="A29" s="173">
        <v>5</v>
      </c>
      <c r="B29" s="174" t="s">
        <v>139</v>
      </c>
      <c r="C29" s="190" t="s">
        <v>140</v>
      </c>
      <c r="D29" s="175" t="s">
        <v>141</v>
      </c>
      <c r="E29" s="176">
        <v>3.3660000000000001</v>
      </c>
      <c r="F29" s="177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8">
        <v>4.7660000000000001E-2</v>
      </c>
      <c r="O29" s="178">
        <f>ROUND(E29*N29,2)</f>
        <v>0.16</v>
      </c>
      <c r="P29" s="178">
        <v>0</v>
      </c>
      <c r="Q29" s="178">
        <f>ROUND(E29*P29,2)</f>
        <v>0</v>
      </c>
      <c r="R29" s="178" t="s">
        <v>142</v>
      </c>
      <c r="S29" s="178" t="s">
        <v>112</v>
      </c>
      <c r="T29" s="179" t="s">
        <v>112</v>
      </c>
      <c r="U29" s="161">
        <v>0.84</v>
      </c>
      <c r="V29" s="161">
        <f>ROUND(E29*U29,2)</f>
        <v>2.83</v>
      </c>
      <c r="W29" s="161"/>
      <c r="X29" s="161" t="s">
        <v>113</v>
      </c>
      <c r="Y29" s="152"/>
      <c r="Z29" s="152"/>
      <c r="AA29" s="152"/>
      <c r="AB29" s="152"/>
      <c r="AC29" s="152"/>
      <c r="AD29" s="152"/>
      <c r="AE29" s="152"/>
      <c r="AF29" s="152"/>
      <c r="AG29" s="152" t="s">
        <v>114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5">
      <c r="A30" s="159"/>
      <c r="B30" s="160"/>
      <c r="C30" s="191" t="s">
        <v>143</v>
      </c>
      <c r="D30" s="162"/>
      <c r="E30" s="163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2"/>
      <c r="Z30" s="152"/>
      <c r="AA30" s="152"/>
      <c r="AB30" s="152"/>
      <c r="AC30" s="152"/>
      <c r="AD30" s="152"/>
      <c r="AE30" s="152"/>
      <c r="AF30" s="152"/>
      <c r="AG30" s="152" t="s">
        <v>118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5">
      <c r="A31" s="159"/>
      <c r="B31" s="160"/>
      <c r="C31" s="191" t="s">
        <v>144</v>
      </c>
      <c r="D31" s="162"/>
      <c r="E31" s="163">
        <v>2.754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2"/>
      <c r="Z31" s="152"/>
      <c r="AA31" s="152"/>
      <c r="AB31" s="152"/>
      <c r="AC31" s="152"/>
      <c r="AD31" s="152"/>
      <c r="AE31" s="152"/>
      <c r="AF31" s="152"/>
      <c r="AG31" s="152" t="s">
        <v>118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5">
      <c r="A32" s="159"/>
      <c r="B32" s="160"/>
      <c r="C32" s="191" t="s">
        <v>145</v>
      </c>
      <c r="D32" s="162"/>
      <c r="E32" s="163">
        <v>0.61199999999999999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2"/>
      <c r="Z32" s="152"/>
      <c r="AA32" s="152"/>
      <c r="AB32" s="152"/>
      <c r="AC32" s="152"/>
      <c r="AD32" s="152"/>
      <c r="AE32" s="152"/>
      <c r="AF32" s="152"/>
      <c r="AG32" s="152" t="s">
        <v>118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x14ac:dyDescent="0.25">
      <c r="A33" s="167" t="s">
        <v>106</v>
      </c>
      <c r="B33" s="168" t="s">
        <v>59</v>
      </c>
      <c r="C33" s="189" t="s">
        <v>60</v>
      </c>
      <c r="D33" s="169"/>
      <c r="E33" s="170"/>
      <c r="F33" s="171"/>
      <c r="G33" s="171">
        <f>SUMIF(AG34:AG278,"&lt;&gt;NOR",G34:G278)</f>
        <v>0</v>
      </c>
      <c r="H33" s="171"/>
      <c r="I33" s="171">
        <f>SUM(I34:I278)</f>
        <v>0</v>
      </c>
      <c r="J33" s="171"/>
      <c r="K33" s="171">
        <f>SUM(K34:K278)</f>
        <v>0</v>
      </c>
      <c r="L33" s="171"/>
      <c r="M33" s="171">
        <f>SUM(M34:M278)</f>
        <v>0</v>
      </c>
      <c r="N33" s="171"/>
      <c r="O33" s="171">
        <f>SUM(O34:O278)</f>
        <v>31.410000000000007</v>
      </c>
      <c r="P33" s="171"/>
      <c r="Q33" s="171">
        <f>SUM(Q34:Q278)</f>
        <v>0</v>
      </c>
      <c r="R33" s="171"/>
      <c r="S33" s="171"/>
      <c r="T33" s="172"/>
      <c r="U33" s="166"/>
      <c r="V33" s="166">
        <f>SUM(V34:V278)</f>
        <v>2437.2599999999998</v>
      </c>
      <c r="W33" s="166"/>
      <c r="X33" s="166"/>
      <c r="AG33" t="s">
        <v>107</v>
      </c>
    </row>
    <row r="34" spans="1:60" ht="20.399999999999999" outlineLevel="1" x14ac:dyDescent="0.25">
      <c r="A34" s="173">
        <v>6</v>
      </c>
      <c r="B34" s="174" t="s">
        <v>146</v>
      </c>
      <c r="C34" s="190" t="s">
        <v>147</v>
      </c>
      <c r="D34" s="175" t="s">
        <v>141</v>
      </c>
      <c r="E34" s="176">
        <v>476.82</v>
      </c>
      <c r="F34" s="177"/>
      <c r="G34" s="178">
        <f>ROUND(E34*F34,2)</f>
        <v>0</v>
      </c>
      <c r="H34" s="177"/>
      <c r="I34" s="178">
        <f>ROUND(E34*H34,2)</f>
        <v>0</v>
      </c>
      <c r="J34" s="177"/>
      <c r="K34" s="178">
        <f>ROUND(E34*J34,2)</f>
        <v>0</v>
      </c>
      <c r="L34" s="178">
        <v>21</v>
      </c>
      <c r="M34" s="178">
        <f>G34*(1+L34/100)</f>
        <v>0</v>
      </c>
      <c r="N34" s="178">
        <v>3.7670000000000002E-2</v>
      </c>
      <c r="O34" s="178">
        <f>ROUND(E34*N34,2)</f>
        <v>17.96</v>
      </c>
      <c r="P34" s="178">
        <v>0</v>
      </c>
      <c r="Q34" s="178">
        <f>ROUND(E34*P34,2)</f>
        <v>0</v>
      </c>
      <c r="R34" s="178" t="s">
        <v>111</v>
      </c>
      <c r="S34" s="178" t="s">
        <v>112</v>
      </c>
      <c r="T34" s="179" t="s">
        <v>112</v>
      </c>
      <c r="U34" s="161">
        <v>0.41</v>
      </c>
      <c r="V34" s="161">
        <f>ROUND(E34*U34,2)</f>
        <v>195.5</v>
      </c>
      <c r="W34" s="161"/>
      <c r="X34" s="161" t="s">
        <v>113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114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5">
      <c r="A35" s="159"/>
      <c r="B35" s="160"/>
      <c r="C35" s="256" t="s">
        <v>148</v>
      </c>
      <c r="D35" s="257"/>
      <c r="E35" s="257"/>
      <c r="F35" s="257"/>
      <c r="G35" s="257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2"/>
      <c r="Z35" s="152"/>
      <c r="AA35" s="152"/>
      <c r="AB35" s="152"/>
      <c r="AC35" s="152"/>
      <c r="AD35" s="152"/>
      <c r="AE35" s="152"/>
      <c r="AF35" s="152"/>
      <c r="AG35" s="152" t="s">
        <v>116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5">
      <c r="A36" s="159"/>
      <c r="B36" s="160"/>
      <c r="C36" s="191" t="s">
        <v>149</v>
      </c>
      <c r="D36" s="162"/>
      <c r="E36" s="163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2"/>
      <c r="Z36" s="152"/>
      <c r="AA36" s="152"/>
      <c r="AB36" s="152"/>
      <c r="AC36" s="152"/>
      <c r="AD36" s="152"/>
      <c r="AE36" s="152"/>
      <c r="AF36" s="152"/>
      <c r="AG36" s="152" t="s">
        <v>118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5">
      <c r="A37" s="159"/>
      <c r="B37" s="160"/>
      <c r="C37" s="191" t="s">
        <v>135</v>
      </c>
      <c r="D37" s="162"/>
      <c r="E37" s="163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2"/>
      <c r="Z37" s="152"/>
      <c r="AA37" s="152"/>
      <c r="AB37" s="152"/>
      <c r="AC37" s="152"/>
      <c r="AD37" s="152"/>
      <c r="AE37" s="152"/>
      <c r="AF37" s="152"/>
      <c r="AG37" s="152" t="s">
        <v>118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5">
      <c r="A38" s="159"/>
      <c r="B38" s="160"/>
      <c r="C38" s="191" t="s">
        <v>150</v>
      </c>
      <c r="D38" s="162"/>
      <c r="E38" s="163">
        <v>211.73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52"/>
      <c r="Z38" s="152"/>
      <c r="AA38" s="152"/>
      <c r="AB38" s="152"/>
      <c r="AC38" s="152"/>
      <c r="AD38" s="152"/>
      <c r="AE38" s="152"/>
      <c r="AF38" s="152"/>
      <c r="AG38" s="152" t="s">
        <v>118</v>
      </c>
      <c r="AH38" s="152">
        <v>0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5">
      <c r="A39" s="159"/>
      <c r="B39" s="160"/>
      <c r="C39" s="191" t="s">
        <v>151</v>
      </c>
      <c r="D39" s="162"/>
      <c r="E39" s="163">
        <v>-97.352000000000004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118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5">
      <c r="A40" s="159"/>
      <c r="B40" s="160"/>
      <c r="C40" s="191" t="s">
        <v>152</v>
      </c>
      <c r="D40" s="162"/>
      <c r="E40" s="163">
        <v>2.79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2"/>
      <c r="Z40" s="152"/>
      <c r="AA40" s="152"/>
      <c r="AB40" s="152"/>
      <c r="AC40" s="152"/>
      <c r="AD40" s="152"/>
      <c r="AE40" s="152"/>
      <c r="AF40" s="152"/>
      <c r="AG40" s="152" t="s">
        <v>118</v>
      </c>
      <c r="AH40" s="152">
        <v>0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5">
      <c r="A41" s="159"/>
      <c r="B41" s="160"/>
      <c r="C41" s="191" t="s">
        <v>153</v>
      </c>
      <c r="D41" s="162"/>
      <c r="E41" s="163">
        <v>79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2"/>
      <c r="Z41" s="152"/>
      <c r="AA41" s="152"/>
      <c r="AB41" s="152"/>
      <c r="AC41" s="152"/>
      <c r="AD41" s="152"/>
      <c r="AE41" s="152"/>
      <c r="AF41" s="152"/>
      <c r="AG41" s="152" t="s">
        <v>118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5">
      <c r="A42" s="159"/>
      <c r="B42" s="160"/>
      <c r="C42" s="191" t="s">
        <v>154</v>
      </c>
      <c r="D42" s="162"/>
      <c r="E42" s="163">
        <v>3.1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2"/>
      <c r="Z42" s="152"/>
      <c r="AA42" s="152"/>
      <c r="AB42" s="152"/>
      <c r="AC42" s="152"/>
      <c r="AD42" s="152"/>
      <c r="AE42" s="152"/>
      <c r="AF42" s="152"/>
      <c r="AG42" s="152" t="s">
        <v>118</v>
      </c>
      <c r="AH42" s="152">
        <v>0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5">
      <c r="A43" s="159"/>
      <c r="B43" s="160"/>
      <c r="C43" s="191" t="s">
        <v>155</v>
      </c>
      <c r="D43" s="162"/>
      <c r="E43" s="163">
        <v>11.842000000000001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2"/>
      <c r="Z43" s="152"/>
      <c r="AA43" s="152"/>
      <c r="AB43" s="152"/>
      <c r="AC43" s="152"/>
      <c r="AD43" s="152"/>
      <c r="AE43" s="152"/>
      <c r="AF43" s="152"/>
      <c r="AG43" s="152" t="s">
        <v>118</v>
      </c>
      <c r="AH43" s="152">
        <v>0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5">
      <c r="A44" s="159"/>
      <c r="B44" s="160"/>
      <c r="C44" s="191" t="s">
        <v>156</v>
      </c>
      <c r="D44" s="162"/>
      <c r="E44" s="163">
        <v>6.8360000000000003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2"/>
      <c r="Z44" s="152"/>
      <c r="AA44" s="152"/>
      <c r="AB44" s="152"/>
      <c r="AC44" s="152"/>
      <c r="AD44" s="152"/>
      <c r="AE44" s="152"/>
      <c r="AF44" s="152"/>
      <c r="AG44" s="152" t="s">
        <v>118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5">
      <c r="A45" s="159"/>
      <c r="B45" s="160"/>
      <c r="C45" s="191" t="s">
        <v>157</v>
      </c>
      <c r="D45" s="162"/>
      <c r="E45" s="163">
        <v>3.782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2"/>
      <c r="Z45" s="152"/>
      <c r="AA45" s="152"/>
      <c r="AB45" s="152"/>
      <c r="AC45" s="152"/>
      <c r="AD45" s="152"/>
      <c r="AE45" s="152"/>
      <c r="AF45" s="152"/>
      <c r="AG45" s="152" t="s">
        <v>118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5">
      <c r="A46" s="159"/>
      <c r="B46" s="160"/>
      <c r="C46" s="191" t="s">
        <v>158</v>
      </c>
      <c r="D46" s="162"/>
      <c r="E46" s="163">
        <v>4.1849999999999996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2"/>
      <c r="Z46" s="152"/>
      <c r="AA46" s="152"/>
      <c r="AB46" s="152"/>
      <c r="AC46" s="152"/>
      <c r="AD46" s="152"/>
      <c r="AE46" s="152"/>
      <c r="AF46" s="152"/>
      <c r="AG46" s="152" t="s">
        <v>118</v>
      </c>
      <c r="AH46" s="152">
        <v>0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5">
      <c r="A47" s="159"/>
      <c r="B47" s="160"/>
      <c r="C47" s="191" t="s">
        <v>154</v>
      </c>
      <c r="D47" s="162"/>
      <c r="E47" s="163">
        <v>3.1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2"/>
      <c r="Z47" s="152"/>
      <c r="AA47" s="152"/>
      <c r="AB47" s="152"/>
      <c r="AC47" s="152"/>
      <c r="AD47" s="152"/>
      <c r="AE47" s="152"/>
      <c r="AF47" s="152"/>
      <c r="AG47" s="152" t="s">
        <v>118</v>
      </c>
      <c r="AH47" s="152">
        <v>0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5">
      <c r="A48" s="159"/>
      <c r="B48" s="160"/>
      <c r="C48" s="191" t="s">
        <v>159</v>
      </c>
      <c r="D48" s="162"/>
      <c r="E48" s="163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2"/>
      <c r="Z48" s="152"/>
      <c r="AA48" s="152"/>
      <c r="AB48" s="152"/>
      <c r="AC48" s="152"/>
      <c r="AD48" s="152"/>
      <c r="AE48" s="152"/>
      <c r="AF48" s="152"/>
      <c r="AG48" s="152" t="s">
        <v>118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5">
      <c r="A49" s="159"/>
      <c r="B49" s="160"/>
      <c r="C49" s="191" t="s">
        <v>132</v>
      </c>
      <c r="D49" s="162"/>
      <c r="E49" s="163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2"/>
      <c r="Z49" s="152"/>
      <c r="AA49" s="152"/>
      <c r="AB49" s="152"/>
      <c r="AC49" s="152"/>
      <c r="AD49" s="152"/>
      <c r="AE49" s="152"/>
      <c r="AF49" s="152"/>
      <c r="AG49" s="152" t="s">
        <v>118</v>
      </c>
      <c r="AH49" s="152">
        <v>0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5">
      <c r="A50" s="159"/>
      <c r="B50" s="160"/>
      <c r="C50" s="191" t="s">
        <v>160</v>
      </c>
      <c r="D50" s="162"/>
      <c r="E50" s="163">
        <v>164.11099999999999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2"/>
      <c r="Z50" s="152"/>
      <c r="AA50" s="152"/>
      <c r="AB50" s="152"/>
      <c r="AC50" s="152"/>
      <c r="AD50" s="152"/>
      <c r="AE50" s="152"/>
      <c r="AF50" s="152"/>
      <c r="AG50" s="152" t="s">
        <v>118</v>
      </c>
      <c r="AH50" s="152">
        <v>0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5">
      <c r="A51" s="159"/>
      <c r="B51" s="160"/>
      <c r="C51" s="191" t="s">
        <v>161</v>
      </c>
      <c r="D51" s="162"/>
      <c r="E51" s="163">
        <v>0.93500000000000005</v>
      </c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52"/>
      <c r="Z51" s="152"/>
      <c r="AA51" s="152"/>
      <c r="AB51" s="152"/>
      <c r="AC51" s="152"/>
      <c r="AD51" s="152"/>
      <c r="AE51" s="152"/>
      <c r="AF51" s="152"/>
      <c r="AG51" s="152" t="s">
        <v>118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5">
      <c r="A52" s="159"/>
      <c r="B52" s="160"/>
      <c r="C52" s="191" t="s">
        <v>162</v>
      </c>
      <c r="D52" s="162"/>
      <c r="E52" s="163">
        <v>-94.69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2"/>
      <c r="Z52" s="152"/>
      <c r="AA52" s="152"/>
      <c r="AB52" s="152"/>
      <c r="AC52" s="152"/>
      <c r="AD52" s="152"/>
      <c r="AE52" s="152"/>
      <c r="AF52" s="152"/>
      <c r="AG52" s="152" t="s">
        <v>118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5">
      <c r="A53" s="159"/>
      <c r="B53" s="160"/>
      <c r="C53" s="191" t="s">
        <v>163</v>
      </c>
      <c r="D53" s="162"/>
      <c r="E53" s="163">
        <v>22.382000000000001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2"/>
      <c r="Z53" s="152"/>
      <c r="AA53" s="152"/>
      <c r="AB53" s="152"/>
      <c r="AC53" s="152"/>
      <c r="AD53" s="152"/>
      <c r="AE53" s="152"/>
      <c r="AF53" s="152"/>
      <c r="AG53" s="152" t="s">
        <v>118</v>
      </c>
      <c r="AH53" s="152">
        <v>0</v>
      </c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5">
      <c r="A54" s="159"/>
      <c r="B54" s="160"/>
      <c r="C54" s="191" t="s">
        <v>164</v>
      </c>
      <c r="D54" s="162"/>
      <c r="E54" s="163">
        <v>4.3890000000000002</v>
      </c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52"/>
      <c r="Z54" s="152"/>
      <c r="AA54" s="152"/>
      <c r="AB54" s="152"/>
      <c r="AC54" s="152"/>
      <c r="AD54" s="152"/>
      <c r="AE54" s="152"/>
      <c r="AF54" s="152"/>
      <c r="AG54" s="152" t="s">
        <v>118</v>
      </c>
      <c r="AH54" s="152">
        <v>0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5">
      <c r="A55" s="159"/>
      <c r="B55" s="160"/>
      <c r="C55" s="191" t="s">
        <v>165</v>
      </c>
      <c r="D55" s="162"/>
      <c r="E55" s="163">
        <v>148.58000000000001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2"/>
      <c r="Z55" s="152"/>
      <c r="AA55" s="152"/>
      <c r="AB55" s="152"/>
      <c r="AC55" s="152"/>
      <c r="AD55" s="152"/>
      <c r="AE55" s="152"/>
      <c r="AF55" s="152"/>
      <c r="AG55" s="152" t="s">
        <v>118</v>
      </c>
      <c r="AH55" s="152">
        <v>0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5">
      <c r="A56" s="159"/>
      <c r="B56" s="160"/>
      <c r="C56" s="191" t="s">
        <v>166</v>
      </c>
      <c r="D56" s="162"/>
      <c r="E56" s="163">
        <v>2.1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2"/>
      <c r="Z56" s="152"/>
      <c r="AA56" s="152"/>
      <c r="AB56" s="152"/>
      <c r="AC56" s="152"/>
      <c r="AD56" s="152"/>
      <c r="AE56" s="152"/>
      <c r="AF56" s="152"/>
      <c r="AG56" s="152" t="s">
        <v>118</v>
      </c>
      <c r="AH56" s="152">
        <v>0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5">
      <c r="A57" s="173">
        <v>7</v>
      </c>
      <c r="B57" s="174" t="s">
        <v>167</v>
      </c>
      <c r="C57" s="190" t="s">
        <v>168</v>
      </c>
      <c r="D57" s="175" t="s">
        <v>141</v>
      </c>
      <c r="E57" s="176">
        <v>192.042</v>
      </c>
      <c r="F57" s="177"/>
      <c r="G57" s="178">
        <f>ROUND(E57*F57,2)</f>
        <v>0</v>
      </c>
      <c r="H57" s="177"/>
      <c r="I57" s="178">
        <f>ROUND(E57*H57,2)</f>
        <v>0</v>
      </c>
      <c r="J57" s="177"/>
      <c r="K57" s="178">
        <f>ROUND(E57*J57,2)</f>
        <v>0</v>
      </c>
      <c r="L57" s="178">
        <v>21</v>
      </c>
      <c r="M57" s="178">
        <f>G57*(1+L57/100)</f>
        <v>0</v>
      </c>
      <c r="N57" s="178">
        <v>4.0000000000000003E-5</v>
      </c>
      <c r="O57" s="178">
        <f>ROUND(E57*N57,2)</f>
        <v>0.01</v>
      </c>
      <c r="P57" s="178">
        <v>0</v>
      </c>
      <c r="Q57" s="178">
        <f>ROUND(E57*P57,2)</f>
        <v>0</v>
      </c>
      <c r="R57" s="178" t="s">
        <v>142</v>
      </c>
      <c r="S57" s="178" t="s">
        <v>112</v>
      </c>
      <c r="T57" s="179" t="s">
        <v>112</v>
      </c>
      <c r="U57" s="161">
        <v>7.8E-2</v>
      </c>
      <c r="V57" s="161">
        <f>ROUND(E57*U57,2)</f>
        <v>14.98</v>
      </c>
      <c r="W57" s="161"/>
      <c r="X57" s="161" t="s">
        <v>113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114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ht="21" outlineLevel="1" x14ac:dyDescent="0.25">
      <c r="A58" s="159"/>
      <c r="B58" s="160"/>
      <c r="C58" s="256" t="s">
        <v>169</v>
      </c>
      <c r="D58" s="257"/>
      <c r="E58" s="257"/>
      <c r="F58" s="257"/>
      <c r="G58" s="257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2"/>
      <c r="Z58" s="152"/>
      <c r="AA58" s="152"/>
      <c r="AB58" s="152"/>
      <c r="AC58" s="152"/>
      <c r="AD58" s="152"/>
      <c r="AE58" s="152"/>
      <c r="AF58" s="152"/>
      <c r="AG58" s="152" t="s">
        <v>116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80" t="str">
        <f>C58</f>
        <v>s rámy a zárubněmi, zábradlí, předmětů oplechování apod., které se zřizují ještě před úpravami povrchu, před jejich znečištěním při úpravách povrchu nástřikem plastických (lepivých) maltovin</v>
      </c>
      <c r="BB58" s="152"/>
      <c r="BC58" s="152"/>
      <c r="BD58" s="152"/>
      <c r="BE58" s="152"/>
      <c r="BF58" s="152"/>
      <c r="BG58" s="152"/>
      <c r="BH58" s="152"/>
    </row>
    <row r="59" spans="1:60" outlineLevel="1" x14ac:dyDescent="0.25">
      <c r="A59" s="159"/>
      <c r="B59" s="160"/>
      <c r="C59" s="191" t="s">
        <v>135</v>
      </c>
      <c r="D59" s="162"/>
      <c r="E59" s="163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2"/>
      <c r="Z59" s="152"/>
      <c r="AA59" s="152"/>
      <c r="AB59" s="152"/>
      <c r="AC59" s="152"/>
      <c r="AD59" s="152"/>
      <c r="AE59" s="152"/>
      <c r="AF59" s="152"/>
      <c r="AG59" s="152" t="s">
        <v>118</v>
      </c>
      <c r="AH59" s="152">
        <v>0</v>
      </c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5">
      <c r="A60" s="159"/>
      <c r="B60" s="160"/>
      <c r="C60" s="191" t="s">
        <v>170</v>
      </c>
      <c r="D60" s="162"/>
      <c r="E60" s="163">
        <v>18.05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2"/>
      <c r="Z60" s="152"/>
      <c r="AA60" s="152"/>
      <c r="AB60" s="152"/>
      <c r="AC60" s="152"/>
      <c r="AD60" s="152"/>
      <c r="AE60" s="152"/>
      <c r="AF60" s="152"/>
      <c r="AG60" s="152" t="s">
        <v>118</v>
      </c>
      <c r="AH60" s="152">
        <v>0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5">
      <c r="A61" s="159"/>
      <c r="B61" s="160"/>
      <c r="C61" s="191" t="s">
        <v>171</v>
      </c>
      <c r="D61" s="162"/>
      <c r="E61" s="163">
        <v>59.85</v>
      </c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52"/>
      <c r="Z61" s="152"/>
      <c r="AA61" s="152"/>
      <c r="AB61" s="152"/>
      <c r="AC61" s="152"/>
      <c r="AD61" s="152"/>
      <c r="AE61" s="152"/>
      <c r="AF61" s="152"/>
      <c r="AG61" s="152" t="s">
        <v>118</v>
      </c>
      <c r="AH61" s="152">
        <v>0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5">
      <c r="A62" s="159"/>
      <c r="B62" s="160"/>
      <c r="C62" s="191" t="s">
        <v>172</v>
      </c>
      <c r="D62" s="162"/>
      <c r="E62" s="163">
        <v>19.452000000000002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2"/>
      <c r="Z62" s="152"/>
      <c r="AA62" s="152"/>
      <c r="AB62" s="152"/>
      <c r="AC62" s="152"/>
      <c r="AD62" s="152"/>
      <c r="AE62" s="152"/>
      <c r="AF62" s="152"/>
      <c r="AG62" s="152" t="s">
        <v>118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5">
      <c r="A63" s="159"/>
      <c r="B63" s="160"/>
      <c r="C63" s="191" t="s">
        <v>159</v>
      </c>
      <c r="D63" s="162"/>
      <c r="E63" s="163"/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2"/>
      <c r="Z63" s="152"/>
      <c r="AA63" s="152"/>
      <c r="AB63" s="152"/>
      <c r="AC63" s="152"/>
      <c r="AD63" s="152"/>
      <c r="AE63" s="152"/>
      <c r="AF63" s="152"/>
      <c r="AG63" s="152" t="s">
        <v>118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5">
      <c r="A64" s="159"/>
      <c r="B64" s="160"/>
      <c r="C64" s="191" t="s">
        <v>132</v>
      </c>
      <c r="D64" s="162"/>
      <c r="E64" s="163"/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52"/>
      <c r="Z64" s="152"/>
      <c r="AA64" s="152"/>
      <c r="AB64" s="152"/>
      <c r="AC64" s="152"/>
      <c r="AD64" s="152"/>
      <c r="AE64" s="152"/>
      <c r="AF64" s="152"/>
      <c r="AG64" s="152" t="s">
        <v>118</v>
      </c>
      <c r="AH64" s="152">
        <v>0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5">
      <c r="A65" s="159"/>
      <c r="B65" s="160"/>
      <c r="C65" s="191" t="s">
        <v>173</v>
      </c>
      <c r="D65" s="162"/>
      <c r="E65" s="163">
        <v>16.055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2"/>
      <c r="Z65" s="152"/>
      <c r="AA65" s="152"/>
      <c r="AB65" s="152"/>
      <c r="AC65" s="152"/>
      <c r="AD65" s="152"/>
      <c r="AE65" s="152"/>
      <c r="AF65" s="152"/>
      <c r="AG65" s="152" t="s">
        <v>118</v>
      </c>
      <c r="AH65" s="152">
        <v>0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5">
      <c r="A66" s="159"/>
      <c r="B66" s="160"/>
      <c r="C66" s="191" t="s">
        <v>174</v>
      </c>
      <c r="D66" s="162"/>
      <c r="E66" s="163">
        <v>78.635000000000005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52"/>
      <c r="Z66" s="152"/>
      <c r="AA66" s="152"/>
      <c r="AB66" s="152"/>
      <c r="AC66" s="152"/>
      <c r="AD66" s="152"/>
      <c r="AE66" s="152"/>
      <c r="AF66" s="152"/>
      <c r="AG66" s="152" t="s">
        <v>118</v>
      </c>
      <c r="AH66" s="152">
        <v>0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5">
      <c r="A67" s="173">
        <v>8</v>
      </c>
      <c r="B67" s="174" t="s">
        <v>175</v>
      </c>
      <c r="C67" s="190" t="s">
        <v>176</v>
      </c>
      <c r="D67" s="175" t="s">
        <v>141</v>
      </c>
      <c r="E67" s="176">
        <v>834.23940000000005</v>
      </c>
      <c r="F67" s="177"/>
      <c r="G67" s="178">
        <f>ROUND(E67*F67,2)</f>
        <v>0</v>
      </c>
      <c r="H67" s="177"/>
      <c r="I67" s="178">
        <f>ROUND(E67*H67,2)</f>
        <v>0</v>
      </c>
      <c r="J67" s="177"/>
      <c r="K67" s="178">
        <f>ROUND(E67*J67,2)</f>
        <v>0</v>
      </c>
      <c r="L67" s="178">
        <v>21</v>
      </c>
      <c r="M67" s="178">
        <f>G67*(1+L67/100)</f>
        <v>0</v>
      </c>
      <c r="N67" s="178">
        <v>3.5E-4</v>
      </c>
      <c r="O67" s="178">
        <f>ROUND(E67*N67,2)</f>
        <v>0.28999999999999998</v>
      </c>
      <c r="P67" s="178">
        <v>0</v>
      </c>
      <c r="Q67" s="178">
        <f>ROUND(E67*P67,2)</f>
        <v>0</v>
      </c>
      <c r="R67" s="178" t="s">
        <v>142</v>
      </c>
      <c r="S67" s="178" t="s">
        <v>112</v>
      </c>
      <c r="T67" s="179" t="s">
        <v>112</v>
      </c>
      <c r="U67" s="161">
        <v>7.0000000000000007E-2</v>
      </c>
      <c r="V67" s="161">
        <f>ROUND(E67*U67,2)</f>
        <v>58.4</v>
      </c>
      <c r="W67" s="161"/>
      <c r="X67" s="161" t="s">
        <v>113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114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5">
      <c r="A68" s="159"/>
      <c r="B68" s="160"/>
      <c r="C68" s="191" t="s">
        <v>135</v>
      </c>
      <c r="D68" s="162"/>
      <c r="E68" s="163"/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2"/>
      <c r="Z68" s="152"/>
      <c r="AA68" s="152"/>
      <c r="AB68" s="152"/>
      <c r="AC68" s="152"/>
      <c r="AD68" s="152"/>
      <c r="AE68" s="152"/>
      <c r="AF68" s="152"/>
      <c r="AG68" s="152" t="s">
        <v>118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5">
      <c r="A69" s="159"/>
      <c r="B69" s="160"/>
      <c r="C69" s="191" t="s">
        <v>177</v>
      </c>
      <c r="D69" s="162"/>
      <c r="E69" s="163">
        <v>338.76799999999997</v>
      </c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52"/>
      <c r="Z69" s="152"/>
      <c r="AA69" s="152"/>
      <c r="AB69" s="152"/>
      <c r="AC69" s="152"/>
      <c r="AD69" s="152"/>
      <c r="AE69" s="152"/>
      <c r="AF69" s="152"/>
      <c r="AG69" s="152" t="s">
        <v>118</v>
      </c>
      <c r="AH69" s="152">
        <v>0</v>
      </c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5">
      <c r="A70" s="159"/>
      <c r="B70" s="160"/>
      <c r="C70" s="191" t="s">
        <v>151</v>
      </c>
      <c r="D70" s="162"/>
      <c r="E70" s="163">
        <v>-97.352000000000004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52"/>
      <c r="Z70" s="152"/>
      <c r="AA70" s="152"/>
      <c r="AB70" s="152"/>
      <c r="AC70" s="152"/>
      <c r="AD70" s="152"/>
      <c r="AE70" s="152"/>
      <c r="AF70" s="152"/>
      <c r="AG70" s="152" t="s">
        <v>118</v>
      </c>
      <c r="AH70" s="152">
        <v>0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5">
      <c r="A71" s="159"/>
      <c r="B71" s="160"/>
      <c r="C71" s="191" t="s">
        <v>152</v>
      </c>
      <c r="D71" s="162"/>
      <c r="E71" s="163">
        <v>2.79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52"/>
      <c r="Z71" s="152"/>
      <c r="AA71" s="152"/>
      <c r="AB71" s="152"/>
      <c r="AC71" s="152"/>
      <c r="AD71" s="152"/>
      <c r="AE71" s="152"/>
      <c r="AF71" s="152"/>
      <c r="AG71" s="152" t="s">
        <v>118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5">
      <c r="A72" s="159"/>
      <c r="B72" s="160"/>
      <c r="C72" s="191" t="s">
        <v>153</v>
      </c>
      <c r="D72" s="162"/>
      <c r="E72" s="163">
        <v>79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2"/>
      <c r="Z72" s="152"/>
      <c r="AA72" s="152"/>
      <c r="AB72" s="152"/>
      <c r="AC72" s="152"/>
      <c r="AD72" s="152"/>
      <c r="AE72" s="152"/>
      <c r="AF72" s="152"/>
      <c r="AG72" s="152" t="s">
        <v>118</v>
      </c>
      <c r="AH72" s="152">
        <v>0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5">
      <c r="A73" s="159"/>
      <c r="B73" s="160"/>
      <c r="C73" s="191" t="s">
        <v>154</v>
      </c>
      <c r="D73" s="162"/>
      <c r="E73" s="163">
        <v>3.1</v>
      </c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2"/>
      <c r="Z73" s="152"/>
      <c r="AA73" s="152"/>
      <c r="AB73" s="152"/>
      <c r="AC73" s="152"/>
      <c r="AD73" s="152"/>
      <c r="AE73" s="152"/>
      <c r="AF73" s="152"/>
      <c r="AG73" s="152" t="s">
        <v>118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5">
      <c r="A74" s="159"/>
      <c r="B74" s="160"/>
      <c r="C74" s="191" t="s">
        <v>155</v>
      </c>
      <c r="D74" s="162"/>
      <c r="E74" s="163">
        <v>11.842000000000001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2"/>
      <c r="Z74" s="152"/>
      <c r="AA74" s="152"/>
      <c r="AB74" s="152"/>
      <c r="AC74" s="152"/>
      <c r="AD74" s="152"/>
      <c r="AE74" s="152"/>
      <c r="AF74" s="152"/>
      <c r="AG74" s="152" t="s">
        <v>118</v>
      </c>
      <c r="AH74" s="152">
        <v>0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5">
      <c r="A75" s="159"/>
      <c r="B75" s="160"/>
      <c r="C75" s="191" t="s">
        <v>156</v>
      </c>
      <c r="D75" s="162"/>
      <c r="E75" s="163">
        <v>6.8360000000000003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52"/>
      <c r="Z75" s="152"/>
      <c r="AA75" s="152"/>
      <c r="AB75" s="152"/>
      <c r="AC75" s="152"/>
      <c r="AD75" s="152"/>
      <c r="AE75" s="152"/>
      <c r="AF75" s="152"/>
      <c r="AG75" s="152" t="s">
        <v>118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5">
      <c r="A76" s="159"/>
      <c r="B76" s="160"/>
      <c r="C76" s="191" t="s">
        <v>157</v>
      </c>
      <c r="D76" s="162"/>
      <c r="E76" s="163">
        <v>3.782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52"/>
      <c r="Z76" s="152"/>
      <c r="AA76" s="152"/>
      <c r="AB76" s="152"/>
      <c r="AC76" s="152"/>
      <c r="AD76" s="152"/>
      <c r="AE76" s="152"/>
      <c r="AF76" s="152"/>
      <c r="AG76" s="152" t="s">
        <v>118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5">
      <c r="A77" s="159"/>
      <c r="B77" s="160"/>
      <c r="C77" s="191" t="s">
        <v>158</v>
      </c>
      <c r="D77" s="162"/>
      <c r="E77" s="163">
        <v>4.1849999999999996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2"/>
      <c r="Z77" s="152"/>
      <c r="AA77" s="152"/>
      <c r="AB77" s="152"/>
      <c r="AC77" s="152"/>
      <c r="AD77" s="152"/>
      <c r="AE77" s="152"/>
      <c r="AF77" s="152"/>
      <c r="AG77" s="152" t="s">
        <v>118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5">
      <c r="A78" s="159"/>
      <c r="B78" s="160"/>
      <c r="C78" s="191" t="s">
        <v>154</v>
      </c>
      <c r="D78" s="162"/>
      <c r="E78" s="163">
        <v>3.1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152"/>
      <c r="Z78" s="152"/>
      <c r="AA78" s="152"/>
      <c r="AB78" s="152"/>
      <c r="AC78" s="152"/>
      <c r="AD78" s="152"/>
      <c r="AE78" s="152"/>
      <c r="AF78" s="152"/>
      <c r="AG78" s="152" t="s">
        <v>118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5">
      <c r="A79" s="159"/>
      <c r="B79" s="160"/>
      <c r="C79" s="191" t="s">
        <v>178</v>
      </c>
      <c r="D79" s="162"/>
      <c r="E79" s="163">
        <v>7.125</v>
      </c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52"/>
      <c r="Z79" s="152"/>
      <c r="AA79" s="152"/>
      <c r="AB79" s="152"/>
      <c r="AC79" s="152"/>
      <c r="AD79" s="152"/>
      <c r="AE79" s="152"/>
      <c r="AF79" s="152"/>
      <c r="AG79" s="152" t="s">
        <v>118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5">
      <c r="A80" s="159"/>
      <c r="B80" s="160"/>
      <c r="C80" s="191" t="s">
        <v>179</v>
      </c>
      <c r="D80" s="162"/>
      <c r="E80" s="163">
        <v>12.7347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52"/>
      <c r="Z80" s="152"/>
      <c r="AA80" s="152"/>
      <c r="AB80" s="152"/>
      <c r="AC80" s="152"/>
      <c r="AD80" s="152"/>
      <c r="AE80" s="152"/>
      <c r="AF80" s="152"/>
      <c r="AG80" s="152" t="s">
        <v>118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5">
      <c r="A81" s="159"/>
      <c r="B81" s="160"/>
      <c r="C81" s="191" t="s">
        <v>180</v>
      </c>
      <c r="D81" s="162"/>
      <c r="E81" s="163">
        <v>20.805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2"/>
      <c r="Z81" s="152"/>
      <c r="AA81" s="152"/>
      <c r="AB81" s="152"/>
      <c r="AC81" s="152"/>
      <c r="AD81" s="152"/>
      <c r="AE81" s="152"/>
      <c r="AF81" s="152"/>
      <c r="AG81" s="152" t="s">
        <v>118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5">
      <c r="A82" s="159"/>
      <c r="B82" s="160"/>
      <c r="C82" s="191" t="s">
        <v>181</v>
      </c>
      <c r="D82" s="162"/>
      <c r="E82" s="163">
        <v>3.4586999999999999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Y82" s="152"/>
      <c r="Z82" s="152"/>
      <c r="AA82" s="152"/>
      <c r="AB82" s="152"/>
      <c r="AC82" s="152"/>
      <c r="AD82" s="152"/>
      <c r="AE82" s="152"/>
      <c r="AF82" s="152"/>
      <c r="AG82" s="152" t="s">
        <v>118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5">
      <c r="A83" s="159"/>
      <c r="B83" s="160"/>
      <c r="C83" s="191" t="s">
        <v>182</v>
      </c>
      <c r="D83" s="162"/>
      <c r="E83" s="163">
        <v>4.7474999999999996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52"/>
      <c r="Z83" s="152"/>
      <c r="AA83" s="152"/>
      <c r="AB83" s="152"/>
      <c r="AC83" s="152"/>
      <c r="AD83" s="152"/>
      <c r="AE83" s="152"/>
      <c r="AF83" s="152"/>
      <c r="AG83" s="152" t="s">
        <v>118</v>
      </c>
      <c r="AH83" s="152">
        <v>0</v>
      </c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5">
      <c r="A84" s="159"/>
      <c r="B84" s="160"/>
      <c r="C84" s="191" t="s">
        <v>183</v>
      </c>
      <c r="D84" s="162"/>
      <c r="E84" s="163">
        <v>0.96499999999999997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52"/>
      <c r="Z84" s="152"/>
      <c r="AA84" s="152"/>
      <c r="AB84" s="152"/>
      <c r="AC84" s="152"/>
      <c r="AD84" s="152"/>
      <c r="AE84" s="152"/>
      <c r="AF84" s="152"/>
      <c r="AG84" s="152" t="s">
        <v>118</v>
      </c>
      <c r="AH84" s="152">
        <v>0</v>
      </c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5">
      <c r="A85" s="159"/>
      <c r="B85" s="160"/>
      <c r="C85" s="191" t="s">
        <v>159</v>
      </c>
      <c r="D85" s="162"/>
      <c r="E85" s="163"/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52"/>
      <c r="Z85" s="152"/>
      <c r="AA85" s="152"/>
      <c r="AB85" s="152"/>
      <c r="AC85" s="152"/>
      <c r="AD85" s="152"/>
      <c r="AE85" s="152"/>
      <c r="AF85" s="152"/>
      <c r="AG85" s="152" t="s">
        <v>118</v>
      </c>
      <c r="AH85" s="152">
        <v>0</v>
      </c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5">
      <c r="A86" s="159"/>
      <c r="B86" s="160"/>
      <c r="C86" s="191" t="s">
        <v>132</v>
      </c>
      <c r="D86" s="162"/>
      <c r="E86" s="163"/>
      <c r="F86" s="161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1"/>
      <c r="Y86" s="152"/>
      <c r="Z86" s="152"/>
      <c r="AA86" s="152"/>
      <c r="AB86" s="152"/>
      <c r="AC86" s="152"/>
      <c r="AD86" s="152"/>
      <c r="AE86" s="152"/>
      <c r="AF86" s="152"/>
      <c r="AG86" s="152" t="s">
        <v>118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5">
      <c r="A87" s="159"/>
      <c r="B87" s="160"/>
      <c r="C87" s="191" t="s">
        <v>184</v>
      </c>
      <c r="D87" s="162"/>
      <c r="E87" s="163">
        <v>295.43900000000002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2"/>
      <c r="Z87" s="152"/>
      <c r="AA87" s="152"/>
      <c r="AB87" s="152"/>
      <c r="AC87" s="152"/>
      <c r="AD87" s="152"/>
      <c r="AE87" s="152"/>
      <c r="AF87" s="152"/>
      <c r="AG87" s="152" t="s">
        <v>118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5">
      <c r="A88" s="159"/>
      <c r="B88" s="160"/>
      <c r="C88" s="191" t="s">
        <v>161</v>
      </c>
      <c r="D88" s="162"/>
      <c r="E88" s="163">
        <v>0.93500000000000005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52"/>
      <c r="Z88" s="152"/>
      <c r="AA88" s="152"/>
      <c r="AB88" s="152"/>
      <c r="AC88" s="152"/>
      <c r="AD88" s="152"/>
      <c r="AE88" s="152"/>
      <c r="AF88" s="152"/>
      <c r="AG88" s="152" t="s">
        <v>118</v>
      </c>
      <c r="AH88" s="152">
        <v>0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5">
      <c r="A89" s="159"/>
      <c r="B89" s="160"/>
      <c r="C89" s="191" t="s">
        <v>162</v>
      </c>
      <c r="D89" s="162"/>
      <c r="E89" s="163">
        <v>-94.69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52"/>
      <c r="Z89" s="152"/>
      <c r="AA89" s="152"/>
      <c r="AB89" s="152"/>
      <c r="AC89" s="152"/>
      <c r="AD89" s="152"/>
      <c r="AE89" s="152"/>
      <c r="AF89" s="152"/>
      <c r="AG89" s="152" t="s">
        <v>118</v>
      </c>
      <c r="AH89" s="152">
        <v>0</v>
      </c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5">
      <c r="A90" s="159"/>
      <c r="B90" s="160"/>
      <c r="C90" s="191" t="s">
        <v>163</v>
      </c>
      <c r="D90" s="162"/>
      <c r="E90" s="163">
        <v>22.382000000000001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52"/>
      <c r="Z90" s="152"/>
      <c r="AA90" s="152"/>
      <c r="AB90" s="152"/>
      <c r="AC90" s="152"/>
      <c r="AD90" s="152"/>
      <c r="AE90" s="152"/>
      <c r="AF90" s="152"/>
      <c r="AG90" s="152" t="s">
        <v>118</v>
      </c>
      <c r="AH90" s="152">
        <v>0</v>
      </c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5">
      <c r="A91" s="159"/>
      <c r="B91" s="160"/>
      <c r="C91" s="191" t="s">
        <v>164</v>
      </c>
      <c r="D91" s="162"/>
      <c r="E91" s="163">
        <v>4.3890000000000002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52"/>
      <c r="Z91" s="152"/>
      <c r="AA91" s="152"/>
      <c r="AB91" s="152"/>
      <c r="AC91" s="152"/>
      <c r="AD91" s="152"/>
      <c r="AE91" s="152"/>
      <c r="AF91" s="152"/>
      <c r="AG91" s="152" t="s">
        <v>118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5">
      <c r="A92" s="159"/>
      <c r="B92" s="160"/>
      <c r="C92" s="191" t="s">
        <v>165</v>
      </c>
      <c r="D92" s="162"/>
      <c r="E92" s="163">
        <v>148.58000000000001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52"/>
      <c r="Z92" s="152"/>
      <c r="AA92" s="152"/>
      <c r="AB92" s="152"/>
      <c r="AC92" s="152"/>
      <c r="AD92" s="152"/>
      <c r="AE92" s="152"/>
      <c r="AF92" s="152"/>
      <c r="AG92" s="152" t="s">
        <v>118</v>
      </c>
      <c r="AH92" s="152">
        <v>0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5">
      <c r="A93" s="159"/>
      <c r="B93" s="160"/>
      <c r="C93" s="191" t="s">
        <v>166</v>
      </c>
      <c r="D93" s="162"/>
      <c r="E93" s="163">
        <v>2.1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61"/>
      <c r="Y93" s="152"/>
      <c r="Z93" s="152"/>
      <c r="AA93" s="152"/>
      <c r="AB93" s="152"/>
      <c r="AC93" s="152"/>
      <c r="AD93" s="152"/>
      <c r="AE93" s="152"/>
      <c r="AF93" s="152"/>
      <c r="AG93" s="152" t="s">
        <v>118</v>
      </c>
      <c r="AH93" s="152">
        <v>0</v>
      </c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5">
      <c r="A94" s="159"/>
      <c r="B94" s="160"/>
      <c r="C94" s="191" t="s">
        <v>185</v>
      </c>
      <c r="D94" s="162"/>
      <c r="E94" s="163">
        <v>0.4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52"/>
      <c r="Z94" s="152"/>
      <c r="AA94" s="152"/>
      <c r="AB94" s="152"/>
      <c r="AC94" s="152"/>
      <c r="AD94" s="152"/>
      <c r="AE94" s="152"/>
      <c r="AF94" s="152"/>
      <c r="AG94" s="152" t="s">
        <v>118</v>
      </c>
      <c r="AH94" s="152">
        <v>0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5">
      <c r="A95" s="159"/>
      <c r="B95" s="160"/>
      <c r="C95" s="191" t="s">
        <v>186</v>
      </c>
      <c r="D95" s="162"/>
      <c r="E95" s="163">
        <v>5.7750000000000004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2"/>
      <c r="Z95" s="152"/>
      <c r="AA95" s="152"/>
      <c r="AB95" s="152"/>
      <c r="AC95" s="152"/>
      <c r="AD95" s="152"/>
      <c r="AE95" s="152"/>
      <c r="AF95" s="152"/>
      <c r="AG95" s="152" t="s">
        <v>118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5">
      <c r="A96" s="159"/>
      <c r="B96" s="160"/>
      <c r="C96" s="191" t="s">
        <v>187</v>
      </c>
      <c r="D96" s="162"/>
      <c r="E96" s="163">
        <v>31.28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52"/>
      <c r="Z96" s="152"/>
      <c r="AA96" s="152"/>
      <c r="AB96" s="152"/>
      <c r="AC96" s="152"/>
      <c r="AD96" s="152"/>
      <c r="AE96" s="152"/>
      <c r="AF96" s="152"/>
      <c r="AG96" s="152" t="s">
        <v>118</v>
      </c>
      <c r="AH96" s="152">
        <v>0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5">
      <c r="A97" s="159"/>
      <c r="B97" s="160"/>
      <c r="C97" s="191" t="s">
        <v>188</v>
      </c>
      <c r="D97" s="162"/>
      <c r="E97" s="163">
        <v>2.0750000000000002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52"/>
      <c r="Z97" s="152"/>
      <c r="AA97" s="152"/>
      <c r="AB97" s="152"/>
      <c r="AC97" s="152"/>
      <c r="AD97" s="152"/>
      <c r="AE97" s="152"/>
      <c r="AF97" s="152"/>
      <c r="AG97" s="152" t="s">
        <v>118</v>
      </c>
      <c r="AH97" s="152">
        <v>0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5">
      <c r="A98" s="159"/>
      <c r="B98" s="160"/>
      <c r="C98" s="191" t="s">
        <v>189</v>
      </c>
      <c r="D98" s="162"/>
      <c r="E98" s="163">
        <v>9.6875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52"/>
      <c r="Z98" s="152"/>
      <c r="AA98" s="152"/>
      <c r="AB98" s="152"/>
      <c r="AC98" s="152"/>
      <c r="AD98" s="152"/>
      <c r="AE98" s="152"/>
      <c r="AF98" s="152"/>
      <c r="AG98" s="152" t="s">
        <v>118</v>
      </c>
      <c r="AH98" s="152">
        <v>0</v>
      </c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5">
      <c r="A99" s="173">
        <v>9</v>
      </c>
      <c r="B99" s="174" t="s">
        <v>190</v>
      </c>
      <c r="C99" s="190" t="s">
        <v>191</v>
      </c>
      <c r="D99" s="175" t="s">
        <v>130</v>
      </c>
      <c r="E99" s="176">
        <v>2.2000000000000002</v>
      </c>
      <c r="F99" s="177"/>
      <c r="G99" s="178">
        <f>ROUND(E99*F99,2)</f>
        <v>0</v>
      </c>
      <c r="H99" s="177"/>
      <c r="I99" s="178">
        <f>ROUND(E99*H99,2)</f>
        <v>0</v>
      </c>
      <c r="J99" s="177"/>
      <c r="K99" s="178">
        <f>ROUND(E99*J99,2)</f>
        <v>0</v>
      </c>
      <c r="L99" s="178">
        <v>21</v>
      </c>
      <c r="M99" s="178">
        <f>G99*(1+L99/100)</f>
        <v>0</v>
      </c>
      <c r="N99" s="178">
        <v>0</v>
      </c>
      <c r="O99" s="178">
        <f>ROUND(E99*N99,2)</f>
        <v>0</v>
      </c>
      <c r="P99" s="178">
        <v>0</v>
      </c>
      <c r="Q99" s="178">
        <f>ROUND(E99*P99,2)</f>
        <v>0</v>
      </c>
      <c r="R99" s="178" t="s">
        <v>142</v>
      </c>
      <c r="S99" s="178" t="s">
        <v>112</v>
      </c>
      <c r="T99" s="179" t="s">
        <v>112</v>
      </c>
      <c r="U99" s="161">
        <v>0.16</v>
      </c>
      <c r="V99" s="161">
        <f>ROUND(E99*U99,2)</f>
        <v>0.35</v>
      </c>
      <c r="W99" s="161"/>
      <c r="X99" s="161" t="s">
        <v>113</v>
      </c>
      <c r="Y99" s="152"/>
      <c r="Z99" s="152"/>
      <c r="AA99" s="152"/>
      <c r="AB99" s="152"/>
      <c r="AC99" s="152"/>
      <c r="AD99" s="152"/>
      <c r="AE99" s="152"/>
      <c r="AF99" s="152"/>
      <c r="AG99" s="152" t="s">
        <v>114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5">
      <c r="A100" s="159"/>
      <c r="B100" s="160"/>
      <c r="C100" s="191" t="s">
        <v>192</v>
      </c>
      <c r="D100" s="162"/>
      <c r="E100" s="163">
        <v>2.2000000000000002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118</v>
      </c>
      <c r="AH100" s="152">
        <v>0</v>
      </c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5">
      <c r="A101" s="173">
        <v>10</v>
      </c>
      <c r="B101" s="174" t="s">
        <v>193</v>
      </c>
      <c r="C101" s="190" t="s">
        <v>452</v>
      </c>
      <c r="D101" s="175" t="s">
        <v>130</v>
      </c>
      <c r="E101" s="176">
        <v>407.24</v>
      </c>
      <c r="F101" s="177"/>
      <c r="G101" s="178">
        <f>ROUND(E101*F101,2)</f>
        <v>0</v>
      </c>
      <c r="H101" s="177"/>
      <c r="I101" s="178">
        <f>ROUND(E101*H101,2)</f>
        <v>0</v>
      </c>
      <c r="J101" s="177"/>
      <c r="K101" s="178">
        <f>ROUND(E101*J101,2)</f>
        <v>0</v>
      </c>
      <c r="L101" s="178">
        <v>21</v>
      </c>
      <c r="M101" s="178">
        <f>G101*(1+L101/100)</f>
        <v>0</v>
      </c>
      <c r="N101" s="178">
        <v>0</v>
      </c>
      <c r="O101" s="178">
        <f>ROUND(E101*N101,2)</f>
        <v>0</v>
      </c>
      <c r="P101" s="178">
        <v>0</v>
      </c>
      <c r="Q101" s="178">
        <f>ROUND(E101*P101,2)</f>
        <v>0</v>
      </c>
      <c r="R101" s="178" t="s">
        <v>142</v>
      </c>
      <c r="S101" s="178" t="s">
        <v>112</v>
      </c>
      <c r="T101" s="179" t="s">
        <v>112</v>
      </c>
      <c r="U101" s="161">
        <v>0.05</v>
      </c>
      <c r="V101" s="161">
        <f>ROUND(E101*U101,2)</f>
        <v>20.36</v>
      </c>
      <c r="W101" s="161"/>
      <c r="X101" s="161" t="s">
        <v>113</v>
      </c>
      <c r="Y101" s="152"/>
      <c r="Z101" s="152"/>
      <c r="AA101" s="152"/>
      <c r="AB101" s="152"/>
      <c r="AC101" s="152"/>
      <c r="AD101" s="152"/>
      <c r="AE101" s="152"/>
      <c r="AF101" s="152"/>
      <c r="AG101" s="152" t="s">
        <v>114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5">
      <c r="A102" s="159"/>
      <c r="B102" s="160"/>
      <c r="C102" s="191" t="s">
        <v>135</v>
      </c>
      <c r="D102" s="162"/>
      <c r="E102" s="163"/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118</v>
      </c>
      <c r="AH102" s="152">
        <v>0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5">
      <c r="A103" s="159"/>
      <c r="B103" s="160"/>
      <c r="C103" s="191" t="s">
        <v>136</v>
      </c>
      <c r="D103" s="162"/>
      <c r="E103" s="163">
        <v>28.5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2"/>
      <c r="Z103" s="152"/>
      <c r="AA103" s="152"/>
      <c r="AB103" s="152"/>
      <c r="AC103" s="152"/>
      <c r="AD103" s="152"/>
      <c r="AE103" s="152"/>
      <c r="AF103" s="152"/>
      <c r="AG103" s="152" t="s">
        <v>118</v>
      </c>
      <c r="AH103" s="152">
        <v>0</v>
      </c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5">
      <c r="A104" s="159"/>
      <c r="B104" s="160"/>
      <c r="C104" s="191" t="s">
        <v>194</v>
      </c>
      <c r="D104" s="162"/>
      <c r="E104" s="163">
        <v>7.7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118</v>
      </c>
      <c r="AH104" s="152">
        <v>0</v>
      </c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5">
      <c r="A105" s="159"/>
      <c r="B105" s="160"/>
      <c r="C105" s="191" t="s">
        <v>195</v>
      </c>
      <c r="D105" s="162"/>
      <c r="E105" s="163">
        <v>85.5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61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118</v>
      </c>
      <c r="AH105" s="152">
        <v>0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5">
      <c r="A106" s="159"/>
      <c r="B106" s="160"/>
      <c r="C106" s="191" t="s">
        <v>196</v>
      </c>
      <c r="D106" s="162"/>
      <c r="E106" s="163">
        <v>6.08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118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5">
      <c r="A107" s="159"/>
      <c r="B107" s="160"/>
      <c r="C107" s="191" t="s">
        <v>197</v>
      </c>
      <c r="D107" s="162"/>
      <c r="E107" s="163">
        <v>8.19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118</v>
      </c>
      <c r="AH107" s="152">
        <v>0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5">
      <c r="A108" s="159"/>
      <c r="B108" s="160"/>
      <c r="C108" s="191" t="s">
        <v>138</v>
      </c>
      <c r="D108" s="162"/>
      <c r="E108" s="163">
        <v>11.52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118</v>
      </c>
      <c r="AH108" s="152">
        <v>0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5">
      <c r="A109" s="159"/>
      <c r="B109" s="160"/>
      <c r="C109" s="191" t="s">
        <v>159</v>
      </c>
      <c r="D109" s="162"/>
      <c r="E109" s="163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118</v>
      </c>
      <c r="AH109" s="152">
        <v>0</v>
      </c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5">
      <c r="A110" s="159"/>
      <c r="B110" s="160"/>
      <c r="C110" s="191" t="s">
        <v>132</v>
      </c>
      <c r="D110" s="162"/>
      <c r="E110" s="163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118</v>
      </c>
      <c r="AH110" s="152">
        <v>0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5">
      <c r="A111" s="159"/>
      <c r="B111" s="160"/>
      <c r="C111" s="191" t="s">
        <v>133</v>
      </c>
      <c r="D111" s="162"/>
      <c r="E111" s="163">
        <v>32.200000000000003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118</v>
      </c>
      <c r="AH111" s="152">
        <v>0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5">
      <c r="A112" s="159"/>
      <c r="B112" s="160"/>
      <c r="C112" s="191" t="s">
        <v>134</v>
      </c>
      <c r="D112" s="162"/>
      <c r="E112" s="163">
        <v>7.6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118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5">
      <c r="A113" s="159"/>
      <c r="B113" s="160"/>
      <c r="C113" s="191" t="s">
        <v>198</v>
      </c>
      <c r="D113" s="162"/>
      <c r="E113" s="163">
        <v>211.6</v>
      </c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61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118</v>
      </c>
      <c r="AH113" s="152">
        <v>0</v>
      </c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5">
      <c r="A114" s="159"/>
      <c r="B114" s="160"/>
      <c r="C114" s="191" t="s">
        <v>199</v>
      </c>
      <c r="D114" s="162"/>
      <c r="E114" s="163">
        <v>8.35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118</v>
      </c>
      <c r="AH114" s="152">
        <v>0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5">
      <c r="A115" s="173">
        <v>11</v>
      </c>
      <c r="B115" s="174" t="s">
        <v>200</v>
      </c>
      <c r="C115" s="190" t="s">
        <v>201</v>
      </c>
      <c r="D115" s="175" t="s">
        <v>141</v>
      </c>
      <c r="E115" s="176">
        <v>370.12139999999999</v>
      </c>
      <c r="F115" s="177"/>
      <c r="G115" s="178">
        <f>ROUND(E115*F115,2)</f>
        <v>0</v>
      </c>
      <c r="H115" s="177"/>
      <c r="I115" s="178">
        <f>ROUND(E115*H115,2)</f>
        <v>0</v>
      </c>
      <c r="J115" s="177"/>
      <c r="K115" s="178">
        <f>ROUND(E115*J115,2)</f>
        <v>0</v>
      </c>
      <c r="L115" s="178">
        <v>21</v>
      </c>
      <c r="M115" s="178">
        <f>G115*(1+L115/100)</f>
        <v>0</v>
      </c>
      <c r="N115" s="178">
        <v>2.0000000000000002E-5</v>
      </c>
      <c r="O115" s="178">
        <f>ROUND(E115*N115,2)</f>
        <v>0.01</v>
      </c>
      <c r="P115" s="178">
        <v>0</v>
      </c>
      <c r="Q115" s="178">
        <f>ROUND(E115*P115,2)</f>
        <v>0</v>
      </c>
      <c r="R115" s="178" t="s">
        <v>142</v>
      </c>
      <c r="S115" s="178" t="s">
        <v>112</v>
      </c>
      <c r="T115" s="179" t="s">
        <v>112</v>
      </c>
      <c r="U115" s="161">
        <v>0.11</v>
      </c>
      <c r="V115" s="161">
        <f>ROUND(E115*U115,2)</f>
        <v>40.71</v>
      </c>
      <c r="W115" s="161"/>
      <c r="X115" s="161" t="s">
        <v>113</v>
      </c>
      <c r="Y115" s="152"/>
      <c r="Z115" s="152"/>
      <c r="AA115" s="152"/>
      <c r="AB115" s="152"/>
      <c r="AC115" s="152"/>
      <c r="AD115" s="152"/>
      <c r="AE115" s="152"/>
      <c r="AF115" s="152"/>
      <c r="AG115" s="152" t="s">
        <v>114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5">
      <c r="A116" s="159"/>
      <c r="B116" s="160"/>
      <c r="C116" s="191" t="s">
        <v>202</v>
      </c>
      <c r="D116" s="162"/>
      <c r="E116" s="163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118</v>
      </c>
      <c r="AH116" s="152">
        <v>0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5">
      <c r="A117" s="159"/>
      <c r="B117" s="160"/>
      <c r="C117" s="191" t="s">
        <v>135</v>
      </c>
      <c r="D117" s="162"/>
      <c r="E117" s="163"/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61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118</v>
      </c>
      <c r="AH117" s="152">
        <v>0</v>
      </c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5">
      <c r="A118" s="159"/>
      <c r="B118" s="160"/>
      <c r="C118" s="191" t="s">
        <v>203</v>
      </c>
      <c r="D118" s="162"/>
      <c r="E118" s="163">
        <v>133.86799999999999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118</v>
      </c>
      <c r="AH118" s="152">
        <v>0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5">
      <c r="A119" s="159"/>
      <c r="B119" s="160"/>
      <c r="C119" s="191" t="s">
        <v>178</v>
      </c>
      <c r="D119" s="162"/>
      <c r="E119" s="163">
        <v>7.125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118</v>
      </c>
      <c r="AH119" s="152">
        <v>0</v>
      </c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5">
      <c r="A120" s="159"/>
      <c r="B120" s="160"/>
      <c r="C120" s="191" t="s">
        <v>179</v>
      </c>
      <c r="D120" s="162"/>
      <c r="E120" s="163">
        <v>12.7347</v>
      </c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118</v>
      </c>
      <c r="AH120" s="152">
        <v>0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5">
      <c r="A121" s="159"/>
      <c r="B121" s="160"/>
      <c r="C121" s="191" t="s">
        <v>180</v>
      </c>
      <c r="D121" s="162"/>
      <c r="E121" s="163">
        <v>20.805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118</v>
      </c>
      <c r="AH121" s="152">
        <v>0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5">
      <c r="A122" s="159"/>
      <c r="B122" s="160"/>
      <c r="C122" s="191" t="s">
        <v>181</v>
      </c>
      <c r="D122" s="162"/>
      <c r="E122" s="163">
        <v>3.4586999999999999</v>
      </c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118</v>
      </c>
      <c r="AH122" s="152">
        <v>0</v>
      </c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5">
      <c r="A123" s="159"/>
      <c r="B123" s="160"/>
      <c r="C123" s="191" t="s">
        <v>182</v>
      </c>
      <c r="D123" s="162"/>
      <c r="E123" s="163">
        <v>4.7474999999999996</v>
      </c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118</v>
      </c>
      <c r="AH123" s="152">
        <v>0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5">
      <c r="A124" s="159"/>
      <c r="B124" s="160"/>
      <c r="C124" s="191" t="s">
        <v>183</v>
      </c>
      <c r="D124" s="162"/>
      <c r="E124" s="163">
        <v>0.96499999999999997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118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5">
      <c r="A125" s="159"/>
      <c r="B125" s="160"/>
      <c r="C125" s="191" t="s">
        <v>159</v>
      </c>
      <c r="D125" s="162"/>
      <c r="E125" s="163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61"/>
      <c r="Y125" s="152"/>
      <c r="Z125" s="152"/>
      <c r="AA125" s="152"/>
      <c r="AB125" s="152"/>
      <c r="AC125" s="152"/>
      <c r="AD125" s="152"/>
      <c r="AE125" s="152"/>
      <c r="AF125" s="152"/>
      <c r="AG125" s="152" t="s">
        <v>118</v>
      </c>
      <c r="AH125" s="152">
        <v>0</v>
      </c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5">
      <c r="A126" s="159"/>
      <c r="B126" s="160"/>
      <c r="C126" s="191" t="s">
        <v>132</v>
      </c>
      <c r="D126" s="162"/>
      <c r="E126" s="163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118</v>
      </c>
      <c r="AH126" s="152">
        <v>0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5">
      <c r="A127" s="159"/>
      <c r="B127" s="160"/>
      <c r="C127" s="191" t="s">
        <v>204</v>
      </c>
      <c r="D127" s="162"/>
      <c r="E127" s="163">
        <v>137.19999999999999</v>
      </c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118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5">
      <c r="A128" s="159"/>
      <c r="B128" s="160"/>
      <c r="C128" s="191" t="s">
        <v>205</v>
      </c>
      <c r="D128" s="162"/>
      <c r="E128" s="163">
        <v>9.6875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118</v>
      </c>
      <c r="AH128" s="152">
        <v>0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5">
      <c r="A129" s="159"/>
      <c r="B129" s="160"/>
      <c r="C129" s="191" t="s">
        <v>159</v>
      </c>
      <c r="D129" s="162"/>
      <c r="E129" s="163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118</v>
      </c>
      <c r="AH129" s="152">
        <v>0</v>
      </c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5">
      <c r="A130" s="159"/>
      <c r="B130" s="160"/>
      <c r="C130" s="191" t="s">
        <v>185</v>
      </c>
      <c r="D130" s="162"/>
      <c r="E130" s="163">
        <v>0.4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118</v>
      </c>
      <c r="AH130" s="152">
        <v>0</v>
      </c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5">
      <c r="A131" s="159"/>
      <c r="B131" s="160"/>
      <c r="C131" s="191" t="s">
        <v>186</v>
      </c>
      <c r="D131" s="162"/>
      <c r="E131" s="163">
        <v>5.7750000000000004</v>
      </c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61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118</v>
      </c>
      <c r="AH131" s="152">
        <v>0</v>
      </c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5">
      <c r="A132" s="159"/>
      <c r="B132" s="160"/>
      <c r="C132" s="191" t="s">
        <v>187</v>
      </c>
      <c r="D132" s="162"/>
      <c r="E132" s="163">
        <v>31.28</v>
      </c>
      <c r="F132" s="161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118</v>
      </c>
      <c r="AH132" s="152">
        <v>0</v>
      </c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5">
      <c r="A133" s="159"/>
      <c r="B133" s="160"/>
      <c r="C133" s="191" t="s">
        <v>188</v>
      </c>
      <c r="D133" s="162"/>
      <c r="E133" s="163">
        <v>2.0750000000000002</v>
      </c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118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5">
      <c r="A134" s="173">
        <v>12</v>
      </c>
      <c r="B134" s="174" t="s">
        <v>206</v>
      </c>
      <c r="C134" s="190" t="s">
        <v>207</v>
      </c>
      <c r="D134" s="175" t="s">
        <v>141</v>
      </c>
      <c r="E134" s="176">
        <v>834.23940000000005</v>
      </c>
      <c r="F134" s="177"/>
      <c r="G134" s="178">
        <f>ROUND(E134*F134,2)</f>
        <v>0</v>
      </c>
      <c r="H134" s="177"/>
      <c r="I134" s="178">
        <f>ROUND(E134*H134,2)</f>
        <v>0</v>
      </c>
      <c r="J134" s="177"/>
      <c r="K134" s="178">
        <f>ROUND(E134*J134,2)</f>
        <v>0</v>
      </c>
      <c r="L134" s="178">
        <v>21</v>
      </c>
      <c r="M134" s="178">
        <f>G134*(1+L134/100)</f>
        <v>0</v>
      </c>
      <c r="N134" s="178">
        <v>0</v>
      </c>
      <c r="O134" s="178">
        <f>ROUND(E134*N134,2)</f>
        <v>0</v>
      </c>
      <c r="P134" s="178">
        <v>0</v>
      </c>
      <c r="Q134" s="178">
        <f>ROUND(E134*P134,2)</f>
        <v>0</v>
      </c>
      <c r="R134" s="178" t="s">
        <v>142</v>
      </c>
      <c r="S134" s="178" t="s">
        <v>112</v>
      </c>
      <c r="T134" s="179" t="s">
        <v>112</v>
      </c>
      <c r="U134" s="161">
        <v>0.43</v>
      </c>
      <c r="V134" s="161">
        <f>ROUND(E134*U134,2)</f>
        <v>358.72</v>
      </c>
      <c r="W134" s="161"/>
      <c r="X134" s="161" t="s">
        <v>113</v>
      </c>
      <c r="Y134" s="152"/>
      <c r="Z134" s="152"/>
      <c r="AA134" s="152"/>
      <c r="AB134" s="152"/>
      <c r="AC134" s="152"/>
      <c r="AD134" s="152"/>
      <c r="AE134" s="152"/>
      <c r="AF134" s="152"/>
      <c r="AG134" s="152" t="s">
        <v>114</v>
      </c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5">
      <c r="A135" s="159"/>
      <c r="B135" s="160"/>
      <c r="C135" s="191" t="s">
        <v>135</v>
      </c>
      <c r="D135" s="162"/>
      <c r="E135" s="163"/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118</v>
      </c>
      <c r="AH135" s="152">
        <v>0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5">
      <c r="A136" s="159"/>
      <c r="B136" s="160"/>
      <c r="C136" s="191" t="s">
        <v>177</v>
      </c>
      <c r="D136" s="162"/>
      <c r="E136" s="163">
        <v>338.76799999999997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61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118</v>
      </c>
      <c r="AH136" s="152">
        <v>0</v>
      </c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5">
      <c r="A137" s="159"/>
      <c r="B137" s="160"/>
      <c r="C137" s="191" t="s">
        <v>151</v>
      </c>
      <c r="D137" s="162"/>
      <c r="E137" s="163">
        <v>-97.352000000000004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118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5">
      <c r="A138" s="159"/>
      <c r="B138" s="160"/>
      <c r="C138" s="191" t="s">
        <v>152</v>
      </c>
      <c r="D138" s="162"/>
      <c r="E138" s="163">
        <v>2.79</v>
      </c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61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118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5">
      <c r="A139" s="159"/>
      <c r="B139" s="160"/>
      <c r="C139" s="191" t="s">
        <v>153</v>
      </c>
      <c r="D139" s="162"/>
      <c r="E139" s="163">
        <v>79</v>
      </c>
      <c r="F139" s="161"/>
      <c r="G139" s="161"/>
      <c r="H139" s="161"/>
      <c r="I139" s="161"/>
      <c r="J139" s="161"/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61"/>
      <c r="X139" s="161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118</v>
      </c>
      <c r="AH139" s="152">
        <v>0</v>
      </c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5">
      <c r="A140" s="159"/>
      <c r="B140" s="160"/>
      <c r="C140" s="191" t="s">
        <v>154</v>
      </c>
      <c r="D140" s="162"/>
      <c r="E140" s="163">
        <v>3.1</v>
      </c>
      <c r="F140" s="161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61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118</v>
      </c>
      <c r="AH140" s="152">
        <v>0</v>
      </c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5">
      <c r="A141" s="159"/>
      <c r="B141" s="160"/>
      <c r="C141" s="191" t="s">
        <v>155</v>
      </c>
      <c r="D141" s="162"/>
      <c r="E141" s="163">
        <v>11.842000000000001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118</v>
      </c>
      <c r="AH141" s="152">
        <v>0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5">
      <c r="A142" s="159"/>
      <c r="B142" s="160"/>
      <c r="C142" s="191" t="s">
        <v>156</v>
      </c>
      <c r="D142" s="162"/>
      <c r="E142" s="163">
        <v>6.8360000000000003</v>
      </c>
      <c r="F142" s="161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61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118</v>
      </c>
      <c r="AH142" s="152">
        <v>0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5">
      <c r="A143" s="159"/>
      <c r="B143" s="160"/>
      <c r="C143" s="191" t="s">
        <v>157</v>
      </c>
      <c r="D143" s="162"/>
      <c r="E143" s="163">
        <v>3.782</v>
      </c>
      <c r="F143" s="161"/>
      <c r="G143" s="161"/>
      <c r="H143" s="161"/>
      <c r="I143" s="161"/>
      <c r="J143" s="161"/>
      <c r="K143" s="161"/>
      <c r="L143" s="161"/>
      <c r="M143" s="161"/>
      <c r="N143" s="161"/>
      <c r="O143" s="161"/>
      <c r="P143" s="161"/>
      <c r="Q143" s="161"/>
      <c r="R143" s="161"/>
      <c r="S143" s="161"/>
      <c r="T143" s="161"/>
      <c r="U143" s="161"/>
      <c r="V143" s="161"/>
      <c r="W143" s="161"/>
      <c r="X143" s="161"/>
      <c r="Y143" s="152"/>
      <c r="Z143" s="152"/>
      <c r="AA143" s="152"/>
      <c r="AB143" s="152"/>
      <c r="AC143" s="152"/>
      <c r="AD143" s="152"/>
      <c r="AE143" s="152"/>
      <c r="AF143" s="152"/>
      <c r="AG143" s="152" t="s">
        <v>118</v>
      </c>
      <c r="AH143" s="152">
        <v>0</v>
      </c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5">
      <c r="A144" s="159"/>
      <c r="B144" s="160"/>
      <c r="C144" s="191" t="s">
        <v>158</v>
      </c>
      <c r="D144" s="162"/>
      <c r="E144" s="163">
        <v>4.1849999999999996</v>
      </c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118</v>
      </c>
      <c r="AH144" s="152">
        <v>0</v>
      </c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5">
      <c r="A145" s="159"/>
      <c r="B145" s="160"/>
      <c r="C145" s="191" t="s">
        <v>154</v>
      </c>
      <c r="D145" s="162"/>
      <c r="E145" s="163">
        <v>3.1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61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118</v>
      </c>
      <c r="AH145" s="152">
        <v>0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5">
      <c r="A146" s="159"/>
      <c r="B146" s="160"/>
      <c r="C146" s="191" t="s">
        <v>178</v>
      </c>
      <c r="D146" s="162"/>
      <c r="E146" s="163">
        <v>7.125</v>
      </c>
      <c r="F146" s="161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118</v>
      </c>
      <c r="AH146" s="152">
        <v>0</v>
      </c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5">
      <c r="A147" s="159"/>
      <c r="B147" s="160"/>
      <c r="C147" s="191" t="s">
        <v>179</v>
      </c>
      <c r="D147" s="162"/>
      <c r="E147" s="163">
        <v>12.7347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61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118</v>
      </c>
      <c r="AH147" s="152">
        <v>0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5">
      <c r="A148" s="159"/>
      <c r="B148" s="160"/>
      <c r="C148" s="191" t="s">
        <v>180</v>
      </c>
      <c r="D148" s="162"/>
      <c r="E148" s="163">
        <v>20.805</v>
      </c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118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5">
      <c r="A149" s="159"/>
      <c r="B149" s="160"/>
      <c r="C149" s="191" t="s">
        <v>181</v>
      </c>
      <c r="D149" s="162"/>
      <c r="E149" s="163">
        <v>3.4586999999999999</v>
      </c>
      <c r="F149" s="161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52"/>
      <c r="Z149" s="152"/>
      <c r="AA149" s="152"/>
      <c r="AB149" s="152"/>
      <c r="AC149" s="152"/>
      <c r="AD149" s="152"/>
      <c r="AE149" s="152"/>
      <c r="AF149" s="152"/>
      <c r="AG149" s="152" t="s">
        <v>118</v>
      </c>
      <c r="AH149" s="152">
        <v>0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5">
      <c r="A150" s="159"/>
      <c r="B150" s="160"/>
      <c r="C150" s="191" t="s">
        <v>182</v>
      </c>
      <c r="D150" s="162"/>
      <c r="E150" s="163">
        <v>4.7474999999999996</v>
      </c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118</v>
      </c>
      <c r="AH150" s="152">
        <v>0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5">
      <c r="A151" s="159"/>
      <c r="B151" s="160"/>
      <c r="C151" s="191" t="s">
        <v>183</v>
      </c>
      <c r="D151" s="162"/>
      <c r="E151" s="163">
        <v>0.96499999999999997</v>
      </c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61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118</v>
      </c>
      <c r="AH151" s="152">
        <v>0</v>
      </c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5">
      <c r="A152" s="159"/>
      <c r="B152" s="160"/>
      <c r="C152" s="191" t="s">
        <v>159</v>
      </c>
      <c r="D152" s="162"/>
      <c r="E152" s="163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118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5">
      <c r="A153" s="159"/>
      <c r="B153" s="160"/>
      <c r="C153" s="191" t="s">
        <v>132</v>
      </c>
      <c r="D153" s="162"/>
      <c r="E153" s="163"/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118</v>
      </c>
      <c r="AH153" s="152">
        <v>0</v>
      </c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5">
      <c r="A154" s="159"/>
      <c r="B154" s="160"/>
      <c r="C154" s="191" t="s">
        <v>184</v>
      </c>
      <c r="D154" s="162"/>
      <c r="E154" s="163">
        <v>295.43900000000002</v>
      </c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52"/>
      <c r="Z154" s="152"/>
      <c r="AA154" s="152"/>
      <c r="AB154" s="152"/>
      <c r="AC154" s="152"/>
      <c r="AD154" s="152"/>
      <c r="AE154" s="152"/>
      <c r="AF154" s="152"/>
      <c r="AG154" s="152" t="s">
        <v>118</v>
      </c>
      <c r="AH154" s="152">
        <v>0</v>
      </c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5">
      <c r="A155" s="159"/>
      <c r="B155" s="160"/>
      <c r="C155" s="191" t="s">
        <v>161</v>
      </c>
      <c r="D155" s="162"/>
      <c r="E155" s="163">
        <v>0.93500000000000005</v>
      </c>
      <c r="F155" s="161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61"/>
      <c r="Y155" s="152"/>
      <c r="Z155" s="152"/>
      <c r="AA155" s="152"/>
      <c r="AB155" s="152"/>
      <c r="AC155" s="152"/>
      <c r="AD155" s="152"/>
      <c r="AE155" s="152"/>
      <c r="AF155" s="152"/>
      <c r="AG155" s="152" t="s">
        <v>118</v>
      </c>
      <c r="AH155" s="152">
        <v>0</v>
      </c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5">
      <c r="A156" s="159"/>
      <c r="B156" s="160"/>
      <c r="C156" s="191" t="s">
        <v>162</v>
      </c>
      <c r="D156" s="162"/>
      <c r="E156" s="163">
        <v>-94.69</v>
      </c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61"/>
      <c r="Y156" s="152"/>
      <c r="Z156" s="152"/>
      <c r="AA156" s="152"/>
      <c r="AB156" s="152"/>
      <c r="AC156" s="152"/>
      <c r="AD156" s="152"/>
      <c r="AE156" s="152"/>
      <c r="AF156" s="152"/>
      <c r="AG156" s="152" t="s">
        <v>118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5">
      <c r="A157" s="159"/>
      <c r="B157" s="160"/>
      <c r="C157" s="191" t="s">
        <v>163</v>
      </c>
      <c r="D157" s="162"/>
      <c r="E157" s="163">
        <v>22.382000000000001</v>
      </c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52"/>
      <c r="Z157" s="152"/>
      <c r="AA157" s="152"/>
      <c r="AB157" s="152"/>
      <c r="AC157" s="152"/>
      <c r="AD157" s="152"/>
      <c r="AE157" s="152"/>
      <c r="AF157" s="152"/>
      <c r="AG157" s="152" t="s">
        <v>118</v>
      </c>
      <c r="AH157" s="152">
        <v>0</v>
      </c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5">
      <c r="A158" s="159"/>
      <c r="B158" s="160"/>
      <c r="C158" s="191" t="s">
        <v>164</v>
      </c>
      <c r="D158" s="162"/>
      <c r="E158" s="163">
        <v>4.3890000000000002</v>
      </c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52"/>
      <c r="Z158" s="152"/>
      <c r="AA158" s="152"/>
      <c r="AB158" s="152"/>
      <c r="AC158" s="152"/>
      <c r="AD158" s="152"/>
      <c r="AE158" s="152"/>
      <c r="AF158" s="152"/>
      <c r="AG158" s="152" t="s">
        <v>118</v>
      </c>
      <c r="AH158" s="152">
        <v>0</v>
      </c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5">
      <c r="A159" s="159"/>
      <c r="B159" s="160"/>
      <c r="C159" s="191" t="s">
        <v>165</v>
      </c>
      <c r="D159" s="162"/>
      <c r="E159" s="163">
        <v>148.58000000000001</v>
      </c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118</v>
      </c>
      <c r="AH159" s="152">
        <v>0</v>
      </c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5">
      <c r="A160" s="159"/>
      <c r="B160" s="160"/>
      <c r="C160" s="191" t="s">
        <v>166</v>
      </c>
      <c r="D160" s="162"/>
      <c r="E160" s="163">
        <v>2.1</v>
      </c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118</v>
      </c>
      <c r="AH160" s="152">
        <v>0</v>
      </c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5">
      <c r="A161" s="159"/>
      <c r="B161" s="160"/>
      <c r="C161" s="191" t="s">
        <v>205</v>
      </c>
      <c r="D161" s="162"/>
      <c r="E161" s="163">
        <v>9.6875</v>
      </c>
      <c r="F161" s="161"/>
      <c r="G161" s="161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61"/>
      <c r="Y161" s="152"/>
      <c r="Z161" s="152"/>
      <c r="AA161" s="152"/>
      <c r="AB161" s="152"/>
      <c r="AC161" s="152"/>
      <c r="AD161" s="152"/>
      <c r="AE161" s="152"/>
      <c r="AF161" s="152"/>
      <c r="AG161" s="152" t="s">
        <v>118</v>
      </c>
      <c r="AH161" s="152">
        <v>0</v>
      </c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5">
      <c r="A162" s="159"/>
      <c r="B162" s="160"/>
      <c r="C162" s="191" t="s">
        <v>185</v>
      </c>
      <c r="D162" s="162"/>
      <c r="E162" s="163">
        <v>0.4</v>
      </c>
      <c r="F162" s="161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61"/>
      <c r="Y162" s="152"/>
      <c r="Z162" s="152"/>
      <c r="AA162" s="152"/>
      <c r="AB162" s="152"/>
      <c r="AC162" s="152"/>
      <c r="AD162" s="152"/>
      <c r="AE162" s="152"/>
      <c r="AF162" s="152"/>
      <c r="AG162" s="152" t="s">
        <v>118</v>
      </c>
      <c r="AH162" s="152">
        <v>0</v>
      </c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5">
      <c r="A163" s="159"/>
      <c r="B163" s="160"/>
      <c r="C163" s="191" t="s">
        <v>186</v>
      </c>
      <c r="D163" s="162"/>
      <c r="E163" s="163">
        <v>5.7750000000000004</v>
      </c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52"/>
      <c r="Z163" s="152"/>
      <c r="AA163" s="152"/>
      <c r="AB163" s="152"/>
      <c r="AC163" s="152"/>
      <c r="AD163" s="152"/>
      <c r="AE163" s="152"/>
      <c r="AF163" s="152"/>
      <c r="AG163" s="152" t="s">
        <v>118</v>
      </c>
      <c r="AH163" s="152">
        <v>0</v>
      </c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5">
      <c r="A164" s="159"/>
      <c r="B164" s="160"/>
      <c r="C164" s="191" t="s">
        <v>187</v>
      </c>
      <c r="D164" s="162"/>
      <c r="E164" s="163">
        <v>31.28</v>
      </c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52"/>
      <c r="Z164" s="152"/>
      <c r="AA164" s="152"/>
      <c r="AB164" s="152"/>
      <c r="AC164" s="152"/>
      <c r="AD164" s="152"/>
      <c r="AE164" s="152"/>
      <c r="AF164" s="152"/>
      <c r="AG164" s="152" t="s">
        <v>118</v>
      </c>
      <c r="AH164" s="152">
        <v>0</v>
      </c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5">
      <c r="A165" s="159"/>
      <c r="B165" s="160"/>
      <c r="C165" s="191" t="s">
        <v>188</v>
      </c>
      <c r="D165" s="162"/>
      <c r="E165" s="163">
        <v>2.0750000000000002</v>
      </c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52"/>
      <c r="Z165" s="152"/>
      <c r="AA165" s="152"/>
      <c r="AB165" s="152"/>
      <c r="AC165" s="152"/>
      <c r="AD165" s="152"/>
      <c r="AE165" s="152"/>
      <c r="AF165" s="152"/>
      <c r="AG165" s="152" t="s">
        <v>118</v>
      </c>
      <c r="AH165" s="152">
        <v>0</v>
      </c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5">
      <c r="A166" s="173">
        <v>13</v>
      </c>
      <c r="B166" s="174" t="s">
        <v>208</v>
      </c>
      <c r="C166" s="190" t="s">
        <v>209</v>
      </c>
      <c r="D166" s="175" t="s">
        <v>141</v>
      </c>
      <c r="E166" s="176">
        <v>15.1</v>
      </c>
      <c r="F166" s="177"/>
      <c r="G166" s="178">
        <f>ROUND(E166*F166,2)</f>
        <v>0</v>
      </c>
      <c r="H166" s="177"/>
      <c r="I166" s="178">
        <f>ROUND(E166*H166,2)</f>
        <v>0</v>
      </c>
      <c r="J166" s="177"/>
      <c r="K166" s="178">
        <f>ROUND(E166*J166,2)</f>
        <v>0</v>
      </c>
      <c r="L166" s="178">
        <v>21</v>
      </c>
      <c r="M166" s="178">
        <f>G166*(1+L166/100)</f>
        <v>0</v>
      </c>
      <c r="N166" s="178">
        <v>7.4260000000000007E-2</v>
      </c>
      <c r="O166" s="178">
        <f>ROUND(E166*N166,2)</f>
        <v>1.1200000000000001</v>
      </c>
      <c r="P166" s="178">
        <v>0</v>
      </c>
      <c r="Q166" s="178">
        <f>ROUND(E166*P166,2)</f>
        <v>0</v>
      </c>
      <c r="R166" s="178" t="s">
        <v>142</v>
      </c>
      <c r="S166" s="178" t="s">
        <v>112</v>
      </c>
      <c r="T166" s="179" t="s">
        <v>112</v>
      </c>
      <c r="U166" s="161">
        <v>0.373</v>
      </c>
      <c r="V166" s="161">
        <f>ROUND(E166*U166,2)</f>
        <v>5.63</v>
      </c>
      <c r="W166" s="161"/>
      <c r="X166" s="161" t="s">
        <v>113</v>
      </c>
      <c r="Y166" s="152"/>
      <c r="Z166" s="152"/>
      <c r="AA166" s="152"/>
      <c r="AB166" s="152"/>
      <c r="AC166" s="152"/>
      <c r="AD166" s="152"/>
      <c r="AE166" s="152"/>
      <c r="AF166" s="152"/>
      <c r="AG166" s="152" t="s">
        <v>114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ht="21" outlineLevel="1" x14ac:dyDescent="0.25">
      <c r="A167" s="159"/>
      <c r="B167" s="160"/>
      <c r="C167" s="256" t="s">
        <v>453</v>
      </c>
      <c r="D167" s="257"/>
      <c r="E167" s="257"/>
      <c r="F167" s="257"/>
      <c r="G167" s="257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52"/>
      <c r="Z167" s="152"/>
      <c r="AA167" s="152"/>
      <c r="AB167" s="152"/>
      <c r="AC167" s="152"/>
      <c r="AD167" s="152"/>
      <c r="AE167" s="152"/>
      <c r="AF167" s="152"/>
      <c r="AG167" s="152" t="s">
        <v>116</v>
      </c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80" t="str">
        <f>C167</f>
        <v>na zdivu jako podklad např. pod izolaci, na parapetech, pod oplechování apod., vodorovný nebo ve spádu do 15°, hlazený dřevěným hladítkem,</v>
      </c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5">
      <c r="A168" s="159"/>
      <c r="B168" s="160"/>
      <c r="C168" s="191" t="s">
        <v>135</v>
      </c>
      <c r="D168" s="162"/>
      <c r="E168" s="163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118</v>
      </c>
      <c r="AH168" s="152">
        <v>0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5">
      <c r="A169" s="159"/>
      <c r="B169" s="160"/>
      <c r="C169" s="191" t="s">
        <v>210</v>
      </c>
      <c r="D169" s="162"/>
      <c r="E169" s="163">
        <v>9.5</v>
      </c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61"/>
      <c r="Y169" s="152"/>
      <c r="Z169" s="152"/>
      <c r="AA169" s="152"/>
      <c r="AB169" s="152"/>
      <c r="AC169" s="152"/>
      <c r="AD169" s="152"/>
      <c r="AE169" s="152"/>
      <c r="AF169" s="152"/>
      <c r="AG169" s="152" t="s">
        <v>118</v>
      </c>
      <c r="AH169" s="152">
        <v>0</v>
      </c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5">
      <c r="A170" s="159"/>
      <c r="B170" s="160"/>
      <c r="C170" s="191" t="s">
        <v>132</v>
      </c>
      <c r="D170" s="162"/>
      <c r="E170" s="163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52"/>
      <c r="Z170" s="152"/>
      <c r="AA170" s="152"/>
      <c r="AB170" s="152"/>
      <c r="AC170" s="152"/>
      <c r="AD170" s="152"/>
      <c r="AE170" s="152"/>
      <c r="AF170" s="152"/>
      <c r="AG170" s="152" t="s">
        <v>118</v>
      </c>
      <c r="AH170" s="152">
        <v>0</v>
      </c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5">
      <c r="A171" s="159"/>
      <c r="B171" s="160"/>
      <c r="C171" s="191" t="s">
        <v>211</v>
      </c>
      <c r="D171" s="162"/>
      <c r="E171" s="163">
        <v>5.6</v>
      </c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61"/>
      <c r="Y171" s="152"/>
      <c r="Z171" s="152"/>
      <c r="AA171" s="152"/>
      <c r="AB171" s="152"/>
      <c r="AC171" s="152"/>
      <c r="AD171" s="152"/>
      <c r="AE171" s="152"/>
      <c r="AF171" s="152"/>
      <c r="AG171" s="152" t="s">
        <v>118</v>
      </c>
      <c r="AH171" s="152">
        <v>0</v>
      </c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5">
      <c r="A172" s="181">
        <v>14</v>
      </c>
      <c r="B172" s="182" t="s">
        <v>212</v>
      </c>
      <c r="C172" s="192" t="s">
        <v>213</v>
      </c>
      <c r="D172" s="183" t="s">
        <v>214</v>
      </c>
      <c r="E172" s="184">
        <v>1</v>
      </c>
      <c r="F172" s="185"/>
      <c r="G172" s="186">
        <f>ROUND(E172*F172,2)</f>
        <v>0</v>
      </c>
      <c r="H172" s="185"/>
      <c r="I172" s="186">
        <f>ROUND(E172*H172,2)</f>
        <v>0</v>
      </c>
      <c r="J172" s="185"/>
      <c r="K172" s="186">
        <f>ROUND(E172*J172,2)</f>
        <v>0</v>
      </c>
      <c r="L172" s="186">
        <v>21</v>
      </c>
      <c r="M172" s="186">
        <f>G172*(1+L172/100)</f>
        <v>0</v>
      </c>
      <c r="N172" s="186">
        <v>0</v>
      </c>
      <c r="O172" s="186">
        <f>ROUND(E172*N172,2)</f>
        <v>0</v>
      </c>
      <c r="P172" s="186">
        <v>0</v>
      </c>
      <c r="Q172" s="186">
        <f>ROUND(E172*P172,2)</f>
        <v>0</v>
      </c>
      <c r="R172" s="186"/>
      <c r="S172" s="186" t="s">
        <v>215</v>
      </c>
      <c r="T172" s="187" t="s">
        <v>216</v>
      </c>
      <c r="U172" s="161">
        <v>0</v>
      </c>
      <c r="V172" s="161">
        <f>ROUND(E172*U172,2)</f>
        <v>0</v>
      </c>
      <c r="W172" s="161"/>
      <c r="X172" s="161" t="s">
        <v>113</v>
      </c>
      <c r="Y172" s="152"/>
      <c r="Z172" s="152"/>
      <c r="AA172" s="152"/>
      <c r="AB172" s="152"/>
      <c r="AC172" s="152"/>
      <c r="AD172" s="152"/>
      <c r="AE172" s="152"/>
      <c r="AF172" s="152"/>
      <c r="AG172" s="152" t="s">
        <v>114</v>
      </c>
      <c r="AH172" s="152"/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5">
      <c r="A173" s="173">
        <v>15</v>
      </c>
      <c r="B173" s="174" t="s">
        <v>217</v>
      </c>
      <c r="C173" s="190" t="s">
        <v>218</v>
      </c>
      <c r="D173" s="175" t="s">
        <v>130</v>
      </c>
      <c r="E173" s="176">
        <v>1.96</v>
      </c>
      <c r="F173" s="177"/>
      <c r="G173" s="178">
        <f>ROUND(E173*F173,2)</f>
        <v>0</v>
      </c>
      <c r="H173" s="177"/>
      <c r="I173" s="178">
        <f>ROUND(E173*H173,2)</f>
        <v>0</v>
      </c>
      <c r="J173" s="177"/>
      <c r="K173" s="178">
        <f>ROUND(E173*J173,2)</f>
        <v>0</v>
      </c>
      <c r="L173" s="178">
        <v>21</v>
      </c>
      <c r="M173" s="178">
        <f>G173*(1+L173/100)</f>
        <v>0</v>
      </c>
      <c r="N173" s="178">
        <v>0</v>
      </c>
      <c r="O173" s="178">
        <f>ROUND(E173*N173,2)</f>
        <v>0</v>
      </c>
      <c r="P173" s="178">
        <v>0</v>
      </c>
      <c r="Q173" s="178">
        <f>ROUND(E173*P173,2)</f>
        <v>0</v>
      </c>
      <c r="R173" s="178"/>
      <c r="S173" s="178" t="s">
        <v>215</v>
      </c>
      <c r="T173" s="179" t="s">
        <v>112</v>
      </c>
      <c r="U173" s="161">
        <v>0.05</v>
      </c>
      <c r="V173" s="161">
        <f>ROUND(E173*U173,2)</f>
        <v>0.1</v>
      </c>
      <c r="W173" s="161"/>
      <c r="X173" s="161" t="s">
        <v>113</v>
      </c>
      <c r="Y173" s="152"/>
      <c r="Z173" s="152"/>
      <c r="AA173" s="152"/>
      <c r="AB173" s="152"/>
      <c r="AC173" s="152"/>
      <c r="AD173" s="152"/>
      <c r="AE173" s="152"/>
      <c r="AF173" s="152"/>
      <c r="AG173" s="152" t="s">
        <v>114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5">
      <c r="A174" s="159"/>
      <c r="B174" s="160"/>
      <c r="C174" s="191" t="s">
        <v>219</v>
      </c>
      <c r="D174" s="162"/>
      <c r="E174" s="163">
        <v>1.96</v>
      </c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61"/>
      <c r="Y174" s="152"/>
      <c r="Z174" s="152"/>
      <c r="AA174" s="152"/>
      <c r="AB174" s="152"/>
      <c r="AC174" s="152"/>
      <c r="AD174" s="152"/>
      <c r="AE174" s="152"/>
      <c r="AF174" s="152"/>
      <c r="AG174" s="152" t="s">
        <v>118</v>
      </c>
      <c r="AH174" s="152">
        <v>0</v>
      </c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5">
      <c r="A175" s="173">
        <v>16</v>
      </c>
      <c r="B175" s="174" t="s">
        <v>220</v>
      </c>
      <c r="C175" s="190" t="s">
        <v>221</v>
      </c>
      <c r="D175" s="175" t="s">
        <v>130</v>
      </c>
      <c r="E175" s="176">
        <v>45.6</v>
      </c>
      <c r="F175" s="177"/>
      <c r="G175" s="178">
        <f>ROUND(E175*F175,2)</f>
        <v>0</v>
      </c>
      <c r="H175" s="177"/>
      <c r="I175" s="178">
        <f>ROUND(E175*H175,2)</f>
        <v>0</v>
      </c>
      <c r="J175" s="177"/>
      <c r="K175" s="178">
        <f>ROUND(E175*J175,2)</f>
        <v>0</v>
      </c>
      <c r="L175" s="178">
        <v>21</v>
      </c>
      <c r="M175" s="178">
        <f>G175*(1+L175/100)</f>
        <v>0</v>
      </c>
      <c r="N175" s="178">
        <v>3.4000000000000002E-4</v>
      </c>
      <c r="O175" s="178">
        <f>ROUND(E175*N175,2)</f>
        <v>0.02</v>
      </c>
      <c r="P175" s="178">
        <v>0</v>
      </c>
      <c r="Q175" s="178">
        <f>ROUND(E175*P175,2)</f>
        <v>0</v>
      </c>
      <c r="R175" s="178"/>
      <c r="S175" s="178" t="s">
        <v>215</v>
      </c>
      <c r="T175" s="179" t="s">
        <v>112</v>
      </c>
      <c r="U175" s="161">
        <v>0.21360000000000001</v>
      </c>
      <c r="V175" s="161">
        <f>ROUND(E175*U175,2)</f>
        <v>9.74</v>
      </c>
      <c r="W175" s="161"/>
      <c r="X175" s="161" t="s">
        <v>113</v>
      </c>
      <c r="Y175" s="152"/>
      <c r="Z175" s="152"/>
      <c r="AA175" s="152"/>
      <c r="AB175" s="152"/>
      <c r="AC175" s="152"/>
      <c r="AD175" s="152"/>
      <c r="AE175" s="152"/>
      <c r="AF175" s="152"/>
      <c r="AG175" s="152" t="s">
        <v>114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5">
      <c r="A176" s="159"/>
      <c r="B176" s="160"/>
      <c r="C176" s="191" t="s">
        <v>222</v>
      </c>
      <c r="D176" s="162"/>
      <c r="E176" s="163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61"/>
      <c r="Y176" s="152"/>
      <c r="Z176" s="152"/>
      <c r="AA176" s="152"/>
      <c r="AB176" s="152"/>
      <c r="AC176" s="152"/>
      <c r="AD176" s="152"/>
      <c r="AE176" s="152"/>
      <c r="AF176" s="152"/>
      <c r="AG176" s="152" t="s">
        <v>118</v>
      </c>
      <c r="AH176" s="152">
        <v>0</v>
      </c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5">
      <c r="A177" s="159"/>
      <c r="B177" s="160"/>
      <c r="C177" s="191" t="s">
        <v>223</v>
      </c>
      <c r="D177" s="162"/>
      <c r="E177" s="163">
        <v>45.6</v>
      </c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61"/>
      <c r="Y177" s="152"/>
      <c r="Z177" s="152"/>
      <c r="AA177" s="152"/>
      <c r="AB177" s="152"/>
      <c r="AC177" s="152"/>
      <c r="AD177" s="152"/>
      <c r="AE177" s="152"/>
      <c r="AF177" s="152"/>
      <c r="AG177" s="152" t="s">
        <v>118</v>
      </c>
      <c r="AH177" s="152">
        <v>0</v>
      </c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5">
      <c r="A178" s="173">
        <v>17</v>
      </c>
      <c r="B178" s="174" t="s">
        <v>224</v>
      </c>
      <c r="C178" s="190" t="s">
        <v>225</v>
      </c>
      <c r="D178" s="175" t="s">
        <v>130</v>
      </c>
      <c r="E178" s="176">
        <v>35.18</v>
      </c>
      <c r="F178" s="177"/>
      <c r="G178" s="178">
        <f>ROUND(E178*F178,2)</f>
        <v>0</v>
      </c>
      <c r="H178" s="177"/>
      <c r="I178" s="178">
        <f>ROUND(E178*H178,2)</f>
        <v>0</v>
      </c>
      <c r="J178" s="177"/>
      <c r="K178" s="178">
        <f>ROUND(E178*J178,2)</f>
        <v>0</v>
      </c>
      <c r="L178" s="178">
        <v>21</v>
      </c>
      <c r="M178" s="178">
        <f>G178*(1+L178/100)</f>
        <v>0</v>
      </c>
      <c r="N178" s="178">
        <v>3.4000000000000002E-4</v>
      </c>
      <c r="O178" s="178">
        <f>ROUND(E178*N178,2)</f>
        <v>0.01</v>
      </c>
      <c r="P178" s="178">
        <v>0</v>
      </c>
      <c r="Q178" s="178">
        <f>ROUND(E178*P178,2)</f>
        <v>0</v>
      </c>
      <c r="R178" s="178"/>
      <c r="S178" s="178" t="s">
        <v>215</v>
      </c>
      <c r="T178" s="179" t="s">
        <v>112</v>
      </c>
      <c r="U178" s="161">
        <v>0.21</v>
      </c>
      <c r="V178" s="161">
        <f>ROUND(E178*U178,2)</f>
        <v>7.39</v>
      </c>
      <c r="W178" s="161"/>
      <c r="X178" s="161" t="s">
        <v>113</v>
      </c>
      <c r="Y178" s="152"/>
      <c r="Z178" s="152"/>
      <c r="AA178" s="152"/>
      <c r="AB178" s="152"/>
      <c r="AC178" s="152"/>
      <c r="AD178" s="152"/>
      <c r="AE178" s="152"/>
      <c r="AF178" s="152"/>
      <c r="AG178" s="152" t="s">
        <v>114</v>
      </c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5">
      <c r="A179" s="159"/>
      <c r="B179" s="160"/>
      <c r="C179" s="191" t="s">
        <v>226</v>
      </c>
      <c r="D179" s="162"/>
      <c r="E179" s="163">
        <v>9</v>
      </c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61"/>
      <c r="Y179" s="152"/>
      <c r="Z179" s="152"/>
      <c r="AA179" s="152"/>
      <c r="AB179" s="152"/>
      <c r="AC179" s="152"/>
      <c r="AD179" s="152"/>
      <c r="AE179" s="152"/>
      <c r="AF179" s="152"/>
      <c r="AG179" s="152" t="s">
        <v>118</v>
      </c>
      <c r="AH179" s="152">
        <v>0</v>
      </c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 x14ac:dyDescent="0.25">
      <c r="A180" s="159"/>
      <c r="B180" s="160"/>
      <c r="C180" s="191" t="s">
        <v>227</v>
      </c>
      <c r="D180" s="162"/>
      <c r="E180" s="163">
        <v>26.18</v>
      </c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61"/>
      <c r="Y180" s="152"/>
      <c r="Z180" s="152"/>
      <c r="AA180" s="152"/>
      <c r="AB180" s="152"/>
      <c r="AC180" s="152"/>
      <c r="AD180" s="152"/>
      <c r="AE180" s="152"/>
      <c r="AF180" s="152"/>
      <c r="AG180" s="152" t="s">
        <v>118</v>
      </c>
      <c r="AH180" s="152">
        <v>0</v>
      </c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 x14ac:dyDescent="0.25">
      <c r="A181" s="173">
        <v>18</v>
      </c>
      <c r="B181" s="174" t="s">
        <v>228</v>
      </c>
      <c r="C181" s="190" t="s">
        <v>229</v>
      </c>
      <c r="D181" s="175" t="s">
        <v>130</v>
      </c>
      <c r="E181" s="176">
        <v>28.81</v>
      </c>
      <c r="F181" s="177"/>
      <c r="G181" s="178">
        <f>ROUND(E181*F181,2)</f>
        <v>0</v>
      </c>
      <c r="H181" s="177"/>
      <c r="I181" s="178">
        <f>ROUND(E181*H181,2)</f>
        <v>0</v>
      </c>
      <c r="J181" s="177"/>
      <c r="K181" s="178">
        <f>ROUND(E181*J181,2)</f>
        <v>0</v>
      </c>
      <c r="L181" s="178">
        <v>21</v>
      </c>
      <c r="M181" s="178">
        <f>G181*(1+L181/100)</f>
        <v>0</v>
      </c>
      <c r="N181" s="178">
        <v>4.0000000000000002E-4</v>
      </c>
      <c r="O181" s="178">
        <f>ROUND(E181*N181,2)</f>
        <v>0.01</v>
      </c>
      <c r="P181" s="178">
        <v>0</v>
      </c>
      <c r="Q181" s="178">
        <f>ROUND(E181*P181,2)</f>
        <v>0</v>
      </c>
      <c r="R181" s="178"/>
      <c r="S181" s="178" t="s">
        <v>215</v>
      </c>
      <c r="T181" s="179" t="s">
        <v>112</v>
      </c>
      <c r="U181" s="161">
        <v>0.21360000000000001</v>
      </c>
      <c r="V181" s="161">
        <f>ROUND(E181*U181,2)</f>
        <v>6.15</v>
      </c>
      <c r="W181" s="161"/>
      <c r="X181" s="161" t="s">
        <v>113</v>
      </c>
      <c r="Y181" s="152"/>
      <c r="Z181" s="152"/>
      <c r="AA181" s="152"/>
      <c r="AB181" s="152"/>
      <c r="AC181" s="152"/>
      <c r="AD181" s="152"/>
      <c r="AE181" s="152"/>
      <c r="AF181" s="152"/>
      <c r="AG181" s="152" t="s">
        <v>114</v>
      </c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5">
      <c r="A182" s="159"/>
      <c r="B182" s="160"/>
      <c r="C182" s="191" t="s">
        <v>230</v>
      </c>
      <c r="D182" s="162"/>
      <c r="E182" s="163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61"/>
      <c r="Y182" s="152"/>
      <c r="Z182" s="152"/>
      <c r="AA182" s="152"/>
      <c r="AB182" s="152"/>
      <c r="AC182" s="152"/>
      <c r="AD182" s="152"/>
      <c r="AE182" s="152"/>
      <c r="AF182" s="152"/>
      <c r="AG182" s="152" t="s">
        <v>118</v>
      </c>
      <c r="AH182" s="152">
        <v>0</v>
      </c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5">
      <c r="A183" s="159"/>
      <c r="B183" s="160"/>
      <c r="C183" s="191" t="s">
        <v>231</v>
      </c>
      <c r="D183" s="162"/>
      <c r="E183" s="163">
        <v>28.81</v>
      </c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161"/>
      <c r="W183" s="161"/>
      <c r="X183" s="161"/>
      <c r="Y183" s="152"/>
      <c r="Z183" s="152"/>
      <c r="AA183" s="152"/>
      <c r="AB183" s="152"/>
      <c r="AC183" s="152"/>
      <c r="AD183" s="152"/>
      <c r="AE183" s="152"/>
      <c r="AF183" s="152"/>
      <c r="AG183" s="152" t="s">
        <v>118</v>
      </c>
      <c r="AH183" s="152">
        <v>0</v>
      </c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 x14ac:dyDescent="0.25">
      <c r="A184" s="173">
        <v>19</v>
      </c>
      <c r="B184" s="174" t="s">
        <v>232</v>
      </c>
      <c r="C184" s="190" t="s">
        <v>454</v>
      </c>
      <c r="D184" s="175" t="s">
        <v>141</v>
      </c>
      <c r="E184" s="176">
        <v>58.59</v>
      </c>
      <c r="F184" s="177"/>
      <c r="G184" s="178">
        <f>ROUND(E184*F184,2)</f>
        <v>0</v>
      </c>
      <c r="H184" s="177"/>
      <c r="I184" s="178">
        <f>ROUND(E184*H184,2)</f>
        <v>0</v>
      </c>
      <c r="J184" s="177"/>
      <c r="K184" s="178">
        <f>ROUND(E184*J184,2)</f>
        <v>0</v>
      </c>
      <c r="L184" s="178">
        <v>21</v>
      </c>
      <c r="M184" s="178">
        <f>G184*(1+L184/100)</f>
        <v>0</v>
      </c>
      <c r="N184" s="178">
        <v>1.319E-2</v>
      </c>
      <c r="O184" s="178">
        <f>ROUND(E184*N184,2)</f>
        <v>0.77</v>
      </c>
      <c r="P184" s="178">
        <v>0</v>
      </c>
      <c r="Q184" s="178">
        <f>ROUND(E184*P184,2)</f>
        <v>0</v>
      </c>
      <c r="R184" s="178"/>
      <c r="S184" s="178" t="s">
        <v>215</v>
      </c>
      <c r="T184" s="179" t="s">
        <v>112</v>
      </c>
      <c r="U184" s="161">
        <v>1.2558</v>
      </c>
      <c r="V184" s="161">
        <f>ROUND(E184*U184,2)</f>
        <v>73.58</v>
      </c>
      <c r="W184" s="161"/>
      <c r="X184" s="161" t="s">
        <v>113</v>
      </c>
      <c r="Y184" s="152"/>
      <c r="Z184" s="152"/>
      <c r="AA184" s="152"/>
      <c r="AB184" s="152"/>
      <c r="AC184" s="152"/>
      <c r="AD184" s="152"/>
      <c r="AE184" s="152"/>
      <c r="AF184" s="152"/>
      <c r="AG184" s="152" t="s">
        <v>114</v>
      </c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 x14ac:dyDescent="0.25">
      <c r="A185" s="159"/>
      <c r="B185" s="160"/>
      <c r="C185" s="191" t="s">
        <v>233</v>
      </c>
      <c r="D185" s="162"/>
      <c r="E185" s="163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61"/>
      <c r="X185" s="161"/>
      <c r="Y185" s="152"/>
      <c r="Z185" s="152"/>
      <c r="AA185" s="152"/>
      <c r="AB185" s="152"/>
      <c r="AC185" s="152"/>
      <c r="AD185" s="152"/>
      <c r="AE185" s="152"/>
      <c r="AF185" s="152"/>
      <c r="AG185" s="152" t="s">
        <v>118</v>
      </c>
      <c r="AH185" s="152">
        <v>0</v>
      </c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 x14ac:dyDescent="0.25">
      <c r="A186" s="159"/>
      <c r="B186" s="160"/>
      <c r="C186" s="191" t="s">
        <v>135</v>
      </c>
      <c r="D186" s="162"/>
      <c r="E186" s="163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52"/>
      <c r="Z186" s="152"/>
      <c r="AA186" s="152"/>
      <c r="AB186" s="152"/>
      <c r="AC186" s="152"/>
      <c r="AD186" s="152"/>
      <c r="AE186" s="152"/>
      <c r="AF186" s="152"/>
      <c r="AG186" s="152" t="s">
        <v>118</v>
      </c>
      <c r="AH186" s="152">
        <v>0</v>
      </c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1" x14ac:dyDescent="0.25">
      <c r="A187" s="159"/>
      <c r="B187" s="160"/>
      <c r="C187" s="191" t="s">
        <v>234</v>
      </c>
      <c r="D187" s="162"/>
      <c r="E187" s="163">
        <v>10.45</v>
      </c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61"/>
      <c r="Y187" s="152"/>
      <c r="Z187" s="152"/>
      <c r="AA187" s="152"/>
      <c r="AB187" s="152"/>
      <c r="AC187" s="152"/>
      <c r="AD187" s="152"/>
      <c r="AE187" s="152"/>
      <c r="AF187" s="152"/>
      <c r="AG187" s="152" t="s">
        <v>118</v>
      </c>
      <c r="AH187" s="152">
        <v>0</v>
      </c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5">
      <c r="A188" s="159"/>
      <c r="B188" s="160"/>
      <c r="C188" s="191" t="s">
        <v>235</v>
      </c>
      <c r="D188" s="162"/>
      <c r="E188" s="163">
        <v>5.89</v>
      </c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61"/>
      <c r="Y188" s="152"/>
      <c r="Z188" s="152"/>
      <c r="AA188" s="152"/>
      <c r="AB188" s="152"/>
      <c r="AC188" s="152"/>
      <c r="AD188" s="152"/>
      <c r="AE188" s="152"/>
      <c r="AF188" s="152"/>
      <c r="AG188" s="152" t="s">
        <v>118</v>
      </c>
      <c r="AH188" s="152">
        <v>0</v>
      </c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 x14ac:dyDescent="0.25">
      <c r="A189" s="159"/>
      <c r="B189" s="160"/>
      <c r="C189" s="191" t="s">
        <v>236</v>
      </c>
      <c r="D189" s="162"/>
      <c r="E189" s="163">
        <v>31.35</v>
      </c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61"/>
      <c r="Y189" s="152"/>
      <c r="Z189" s="152"/>
      <c r="AA189" s="152"/>
      <c r="AB189" s="152"/>
      <c r="AC189" s="152"/>
      <c r="AD189" s="152"/>
      <c r="AE189" s="152"/>
      <c r="AF189" s="152"/>
      <c r="AG189" s="152" t="s">
        <v>118</v>
      </c>
      <c r="AH189" s="152">
        <v>0</v>
      </c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5">
      <c r="A190" s="159"/>
      <c r="B190" s="160"/>
      <c r="C190" s="191" t="s">
        <v>237</v>
      </c>
      <c r="D190" s="162"/>
      <c r="E190" s="163">
        <v>2.0569999999999999</v>
      </c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61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118</v>
      </c>
      <c r="AH190" s="152">
        <v>0</v>
      </c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5">
      <c r="A191" s="159"/>
      <c r="B191" s="160"/>
      <c r="C191" s="191" t="s">
        <v>238</v>
      </c>
      <c r="D191" s="162"/>
      <c r="E191" s="163">
        <v>2.09</v>
      </c>
      <c r="F191" s="161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61"/>
      <c r="Y191" s="152"/>
      <c r="Z191" s="152"/>
      <c r="AA191" s="152"/>
      <c r="AB191" s="152"/>
      <c r="AC191" s="152"/>
      <c r="AD191" s="152"/>
      <c r="AE191" s="152"/>
      <c r="AF191" s="152"/>
      <c r="AG191" s="152" t="s">
        <v>118</v>
      </c>
      <c r="AH191" s="152">
        <v>0</v>
      </c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5">
      <c r="A192" s="159"/>
      <c r="B192" s="160"/>
      <c r="C192" s="191" t="s">
        <v>239</v>
      </c>
      <c r="D192" s="162"/>
      <c r="E192" s="163">
        <v>0.77</v>
      </c>
      <c r="F192" s="161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61"/>
      <c r="Y192" s="152"/>
      <c r="Z192" s="152"/>
      <c r="AA192" s="152"/>
      <c r="AB192" s="152"/>
      <c r="AC192" s="152"/>
      <c r="AD192" s="152"/>
      <c r="AE192" s="152"/>
      <c r="AF192" s="152"/>
      <c r="AG192" s="152" t="s">
        <v>118</v>
      </c>
      <c r="AH192" s="152">
        <v>0</v>
      </c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5">
      <c r="A193" s="159"/>
      <c r="B193" s="160"/>
      <c r="C193" s="191" t="s">
        <v>240</v>
      </c>
      <c r="D193" s="162"/>
      <c r="E193" s="163">
        <v>5.9829999999999997</v>
      </c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61"/>
      <c r="Y193" s="152"/>
      <c r="Z193" s="152"/>
      <c r="AA193" s="152"/>
      <c r="AB193" s="152"/>
      <c r="AC193" s="152"/>
      <c r="AD193" s="152"/>
      <c r="AE193" s="152"/>
      <c r="AF193" s="152"/>
      <c r="AG193" s="152" t="s">
        <v>118</v>
      </c>
      <c r="AH193" s="152">
        <v>0</v>
      </c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ht="20.399999999999999" outlineLevel="1" x14ac:dyDescent="0.25">
      <c r="A194" s="173">
        <v>20</v>
      </c>
      <c r="B194" s="174" t="s">
        <v>241</v>
      </c>
      <c r="C194" s="190" t="s">
        <v>242</v>
      </c>
      <c r="D194" s="175" t="s">
        <v>141</v>
      </c>
      <c r="E194" s="176">
        <v>78.259500000000003</v>
      </c>
      <c r="F194" s="177"/>
      <c r="G194" s="178">
        <f>ROUND(E194*F194,2)</f>
        <v>0</v>
      </c>
      <c r="H194" s="177"/>
      <c r="I194" s="178">
        <f>ROUND(E194*H194,2)</f>
        <v>0</v>
      </c>
      <c r="J194" s="177"/>
      <c r="K194" s="178">
        <f>ROUND(E194*J194,2)</f>
        <v>0</v>
      </c>
      <c r="L194" s="178">
        <v>21</v>
      </c>
      <c r="M194" s="178">
        <f>G194*(1+L194/100)</f>
        <v>0</v>
      </c>
      <c r="N194" s="178">
        <v>1.393E-2</v>
      </c>
      <c r="O194" s="178">
        <f>ROUND(E194*N194,2)</f>
        <v>1.0900000000000001</v>
      </c>
      <c r="P194" s="178">
        <v>0</v>
      </c>
      <c r="Q194" s="178">
        <f>ROUND(E194*P194,2)</f>
        <v>0</v>
      </c>
      <c r="R194" s="178"/>
      <c r="S194" s="178" t="s">
        <v>215</v>
      </c>
      <c r="T194" s="179" t="s">
        <v>112</v>
      </c>
      <c r="U194" s="161">
        <v>1.2558</v>
      </c>
      <c r="V194" s="161">
        <f>ROUND(E194*U194,2)</f>
        <v>98.28</v>
      </c>
      <c r="W194" s="161"/>
      <c r="X194" s="161" t="s">
        <v>113</v>
      </c>
      <c r="Y194" s="152"/>
      <c r="Z194" s="152"/>
      <c r="AA194" s="152"/>
      <c r="AB194" s="152"/>
      <c r="AC194" s="152"/>
      <c r="AD194" s="152"/>
      <c r="AE194" s="152"/>
      <c r="AF194" s="152"/>
      <c r="AG194" s="152" t="s">
        <v>114</v>
      </c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5">
      <c r="A195" s="159"/>
      <c r="B195" s="160"/>
      <c r="C195" s="191" t="s">
        <v>243</v>
      </c>
      <c r="D195" s="162"/>
      <c r="E195" s="163"/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61"/>
      <c r="Y195" s="152"/>
      <c r="Z195" s="152"/>
      <c r="AA195" s="152"/>
      <c r="AB195" s="152"/>
      <c r="AC195" s="152"/>
      <c r="AD195" s="152"/>
      <c r="AE195" s="152"/>
      <c r="AF195" s="152"/>
      <c r="AG195" s="152" t="s">
        <v>118</v>
      </c>
      <c r="AH195" s="152">
        <v>0</v>
      </c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5">
      <c r="A196" s="159"/>
      <c r="B196" s="160"/>
      <c r="C196" s="191" t="s">
        <v>132</v>
      </c>
      <c r="D196" s="162"/>
      <c r="E196" s="163"/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61"/>
      <c r="Y196" s="152"/>
      <c r="Z196" s="152"/>
      <c r="AA196" s="152"/>
      <c r="AB196" s="152"/>
      <c r="AC196" s="152"/>
      <c r="AD196" s="152"/>
      <c r="AE196" s="152"/>
      <c r="AF196" s="152"/>
      <c r="AG196" s="152" t="s">
        <v>118</v>
      </c>
      <c r="AH196" s="152">
        <v>0</v>
      </c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 x14ac:dyDescent="0.25">
      <c r="A197" s="159"/>
      <c r="B197" s="160"/>
      <c r="C197" s="191" t="s">
        <v>244</v>
      </c>
      <c r="D197" s="162"/>
      <c r="E197" s="163">
        <v>76.2</v>
      </c>
      <c r="F197" s="161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61"/>
      <c r="Y197" s="152"/>
      <c r="Z197" s="152"/>
      <c r="AA197" s="152"/>
      <c r="AB197" s="152"/>
      <c r="AC197" s="152"/>
      <c r="AD197" s="152"/>
      <c r="AE197" s="152"/>
      <c r="AF197" s="152"/>
      <c r="AG197" s="152" t="s">
        <v>118</v>
      </c>
      <c r="AH197" s="152">
        <v>0</v>
      </c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5">
      <c r="A198" s="159"/>
      <c r="B198" s="160"/>
      <c r="C198" s="191" t="s">
        <v>245</v>
      </c>
      <c r="D198" s="162"/>
      <c r="E198" s="163">
        <v>0.93500000000000005</v>
      </c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61"/>
      <c r="Y198" s="152"/>
      <c r="Z198" s="152"/>
      <c r="AA198" s="152"/>
      <c r="AB198" s="152"/>
      <c r="AC198" s="152"/>
      <c r="AD198" s="152"/>
      <c r="AE198" s="152"/>
      <c r="AF198" s="152"/>
      <c r="AG198" s="152" t="s">
        <v>118</v>
      </c>
      <c r="AH198" s="152">
        <v>0</v>
      </c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5">
      <c r="A199" s="159"/>
      <c r="B199" s="160"/>
      <c r="C199" s="191" t="s">
        <v>246</v>
      </c>
      <c r="D199" s="162"/>
      <c r="E199" s="163">
        <v>73.63</v>
      </c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61"/>
      <c r="Y199" s="152"/>
      <c r="Z199" s="152"/>
      <c r="AA199" s="152"/>
      <c r="AB199" s="152"/>
      <c r="AC199" s="152"/>
      <c r="AD199" s="152"/>
      <c r="AE199" s="152"/>
      <c r="AF199" s="152"/>
      <c r="AG199" s="152" t="s">
        <v>118</v>
      </c>
      <c r="AH199" s="152">
        <v>0</v>
      </c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 x14ac:dyDescent="0.25">
      <c r="A200" s="159"/>
      <c r="B200" s="160"/>
      <c r="C200" s="191" t="s">
        <v>247</v>
      </c>
      <c r="D200" s="162"/>
      <c r="E200" s="163">
        <v>-85.974999999999994</v>
      </c>
      <c r="F200" s="161"/>
      <c r="G200" s="161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61"/>
      <c r="U200" s="161"/>
      <c r="V200" s="161"/>
      <c r="W200" s="161"/>
      <c r="X200" s="161"/>
      <c r="Y200" s="152"/>
      <c r="Z200" s="152"/>
      <c r="AA200" s="152"/>
      <c r="AB200" s="152"/>
      <c r="AC200" s="152"/>
      <c r="AD200" s="152"/>
      <c r="AE200" s="152"/>
      <c r="AF200" s="152"/>
      <c r="AG200" s="152" t="s">
        <v>118</v>
      </c>
      <c r="AH200" s="152">
        <v>0</v>
      </c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 x14ac:dyDescent="0.25">
      <c r="A201" s="159"/>
      <c r="B201" s="160"/>
      <c r="C201" s="191" t="s">
        <v>248</v>
      </c>
      <c r="D201" s="162"/>
      <c r="E201" s="163">
        <v>13.4695</v>
      </c>
      <c r="F201" s="161"/>
      <c r="G201" s="161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1"/>
      <c r="U201" s="161"/>
      <c r="V201" s="161"/>
      <c r="W201" s="161"/>
      <c r="X201" s="161"/>
      <c r="Y201" s="152"/>
      <c r="Z201" s="152"/>
      <c r="AA201" s="152"/>
      <c r="AB201" s="152"/>
      <c r="AC201" s="152"/>
      <c r="AD201" s="152"/>
      <c r="AE201" s="152"/>
      <c r="AF201" s="152"/>
      <c r="AG201" s="152" t="s">
        <v>118</v>
      </c>
      <c r="AH201" s="152">
        <v>0</v>
      </c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ht="20.399999999999999" outlineLevel="1" x14ac:dyDescent="0.25">
      <c r="A202" s="173">
        <v>21</v>
      </c>
      <c r="B202" s="174" t="s">
        <v>249</v>
      </c>
      <c r="C202" s="190" t="s">
        <v>250</v>
      </c>
      <c r="D202" s="175" t="s">
        <v>141</v>
      </c>
      <c r="E202" s="176">
        <v>253.624</v>
      </c>
      <c r="F202" s="177"/>
      <c r="G202" s="178">
        <f>ROUND(E202*F202,2)</f>
        <v>0</v>
      </c>
      <c r="H202" s="177"/>
      <c r="I202" s="178">
        <f>ROUND(E202*H202,2)</f>
        <v>0</v>
      </c>
      <c r="J202" s="177"/>
      <c r="K202" s="178">
        <f>ROUND(E202*J202,2)</f>
        <v>0</v>
      </c>
      <c r="L202" s="178">
        <v>21</v>
      </c>
      <c r="M202" s="178">
        <f>G202*(1+L202/100)</f>
        <v>0</v>
      </c>
      <c r="N202" s="178">
        <v>1.4290000000000001E-2</v>
      </c>
      <c r="O202" s="178">
        <f>ROUND(E202*N202,2)</f>
        <v>3.62</v>
      </c>
      <c r="P202" s="178">
        <v>0</v>
      </c>
      <c r="Q202" s="178">
        <f>ROUND(E202*P202,2)</f>
        <v>0</v>
      </c>
      <c r="R202" s="178"/>
      <c r="S202" s="178" t="s">
        <v>215</v>
      </c>
      <c r="T202" s="179" t="s">
        <v>112</v>
      </c>
      <c r="U202" s="161">
        <v>1.2558</v>
      </c>
      <c r="V202" s="161">
        <f>ROUND(E202*U202,2)</f>
        <v>318.5</v>
      </c>
      <c r="W202" s="161"/>
      <c r="X202" s="161" t="s">
        <v>113</v>
      </c>
      <c r="Y202" s="152"/>
      <c r="Z202" s="152"/>
      <c r="AA202" s="152"/>
      <c r="AB202" s="152"/>
      <c r="AC202" s="152"/>
      <c r="AD202" s="152"/>
      <c r="AE202" s="152"/>
      <c r="AF202" s="152"/>
      <c r="AG202" s="152" t="s">
        <v>114</v>
      </c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 x14ac:dyDescent="0.25">
      <c r="A203" s="159"/>
      <c r="B203" s="160"/>
      <c r="C203" s="191" t="s">
        <v>251</v>
      </c>
      <c r="D203" s="162"/>
      <c r="E203" s="163"/>
      <c r="F203" s="161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61"/>
      <c r="Y203" s="152"/>
      <c r="Z203" s="152"/>
      <c r="AA203" s="152"/>
      <c r="AB203" s="152"/>
      <c r="AC203" s="152"/>
      <c r="AD203" s="152"/>
      <c r="AE203" s="152"/>
      <c r="AF203" s="152"/>
      <c r="AG203" s="152" t="s">
        <v>118</v>
      </c>
      <c r="AH203" s="152">
        <v>0</v>
      </c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 x14ac:dyDescent="0.25">
      <c r="A204" s="159"/>
      <c r="B204" s="160"/>
      <c r="C204" s="191" t="s">
        <v>135</v>
      </c>
      <c r="D204" s="162"/>
      <c r="E204" s="163"/>
      <c r="F204" s="161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61"/>
      <c r="X204" s="161"/>
      <c r="Y204" s="152"/>
      <c r="Z204" s="152"/>
      <c r="AA204" s="152"/>
      <c r="AB204" s="152"/>
      <c r="AC204" s="152"/>
      <c r="AD204" s="152"/>
      <c r="AE204" s="152"/>
      <c r="AF204" s="152"/>
      <c r="AG204" s="152" t="s">
        <v>118</v>
      </c>
      <c r="AH204" s="152">
        <v>0</v>
      </c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 x14ac:dyDescent="0.25">
      <c r="A205" s="159"/>
      <c r="B205" s="160"/>
      <c r="C205" s="191" t="s">
        <v>252</v>
      </c>
      <c r="D205" s="162"/>
      <c r="E205" s="163">
        <v>26.655999999999999</v>
      </c>
      <c r="F205" s="161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61"/>
      <c r="Y205" s="152"/>
      <c r="Z205" s="152"/>
      <c r="AA205" s="152"/>
      <c r="AB205" s="152"/>
      <c r="AC205" s="152"/>
      <c r="AD205" s="152"/>
      <c r="AE205" s="152"/>
      <c r="AF205" s="152"/>
      <c r="AG205" s="152" t="s">
        <v>118</v>
      </c>
      <c r="AH205" s="152">
        <v>0</v>
      </c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5">
      <c r="A206" s="159"/>
      <c r="B206" s="160"/>
      <c r="C206" s="191" t="s">
        <v>253</v>
      </c>
      <c r="D206" s="162"/>
      <c r="E206" s="163">
        <v>95.647999999999996</v>
      </c>
      <c r="F206" s="161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61"/>
      <c r="X206" s="161"/>
      <c r="Y206" s="152"/>
      <c r="Z206" s="152"/>
      <c r="AA206" s="152"/>
      <c r="AB206" s="152"/>
      <c r="AC206" s="152"/>
      <c r="AD206" s="152"/>
      <c r="AE206" s="152"/>
      <c r="AF206" s="152"/>
      <c r="AG206" s="152" t="s">
        <v>118</v>
      </c>
      <c r="AH206" s="152">
        <v>0</v>
      </c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 x14ac:dyDescent="0.25">
      <c r="A207" s="159"/>
      <c r="B207" s="160"/>
      <c r="C207" s="191" t="s">
        <v>132</v>
      </c>
      <c r="D207" s="162"/>
      <c r="E207" s="163"/>
      <c r="F207" s="161"/>
      <c r="G207" s="16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  <c r="T207" s="161"/>
      <c r="U207" s="161"/>
      <c r="V207" s="161"/>
      <c r="W207" s="161"/>
      <c r="X207" s="161"/>
      <c r="Y207" s="152"/>
      <c r="Z207" s="152"/>
      <c r="AA207" s="152"/>
      <c r="AB207" s="152"/>
      <c r="AC207" s="152"/>
      <c r="AD207" s="152"/>
      <c r="AE207" s="152"/>
      <c r="AF207" s="152"/>
      <c r="AG207" s="152" t="s">
        <v>118</v>
      </c>
      <c r="AH207" s="152">
        <v>0</v>
      </c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 x14ac:dyDescent="0.25">
      <c r="A208" s="159"/>
      <c r="B208" s="160"/>
      <c r="C208" s="191" t="s">
        <v>254</v>
      </c>
      <c r="D208" s="162"/>
      <c r="E208" s="163">
        <v>131.32</v>
      </c>
      <c r="F208" s="161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  <c r="U208" s="161"/>
      <c r="V208" s="161"/>
      <c r="W208" s="161"/>
      <c r="X208" s="161"/>
      <c r="Y208" s="152"/>
      <c r="Z208" s="152"/>
      <c r="AA208" s="152"/>
      <c r="AB208" s="152"/>
      <c r="AC208" s="152"/>
      <c r="AD208" s="152"/>
      <c r="AE208" s="152"/>
      <c r="AF208" s="152"/>
      <c r="AG208" s="152" t="s">
        <v>118</v>
      </c>
      <c r="AH208" s="152">
        <v>0</v>
      </c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ht="20.399999999999999" outlineLevel="1" x14ac:dyDescent="0.25">
      <c r="A209" s="173">
        <v>22</v>
      </c>
      <c r="B209" s="174" t="s">
        <v>255</v>
      </c>
      <c r="C209" s="190" t="s">
        <v>256</v>
      </c>
      <c r="D209" s="175" t="s">
        <v>141</v>
      </c>
      <c r="E209" s="176">
        <v>8.6045999999999996</v>
      </c>
      <c r="F209" s="177"/>
      <c r="G209" s="178">
        <f>ROUND(E209*F209,2)</f>
        <v>0</v>
      </c>
      <c r="H209" s="177"/>
      <c r="I209" s="178">
        <f>ROUND(E209*H209,2)</f>
        <v>0</v>
      </c>
      <c r="J209" s="177"/>
      <c r="K209" s="178">
        <f>ROUND(E209*J209,2)</f>
        <v>0</v>
      </c>
      <c r="L209" s="178">
        <v>21</v>
      </c>
      <c r="M209" s="178">
        <f>G209*(1+L209/100)</f>
        <v>0</v>
      </c>
      <c r="N209" s="178">
        <v>1.576E-2</v>
      </c>
      <c r="O209" s="178">
        <f>ROUND(E209*N209,2)</f>
        <v>0.14000000000000001</v>
      </c>
      <c r="P209" s="178">
        <v>0</v>
      </c>
      <c r="Q209" s="178">
        <f>ROUND(E209*P209,2)</f>
        <v>0</v>
      </c>
      <c r="R209" s="178"/>
      <c r="S209" s="178" t="s">
        <v>215</v>
      </c>
      <c r="T209" s="179" t="s">
        <v>112</v>
      </c>
      <c r="U209" s="161">
        <v>1.2558</v>
      </c>
      <c r="V209" s="161">
        <f>ROUND(E209*U209,2)</f>
        <v>10.81</v>
      </c>
      <c r="W209" s="161"/>
      <c r="X209" s="161" t="s">
        <v>113</v>
      </c>
      <c r="Y209" s="152"/>
      <c r="Z209" s="152"/>
      <c r="AA209" s="152"/>
      <c r="AB209" s="152"/>
      <c r="AC209" s="152"/>
      <c r="AD209" s="152"/>
      <c r="AE209" s="152"/>
      <c r="AF209" s="152"/>
      <c r="AG209" s="152" t="s">
        <v>114</v>
      </c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 x14ac:dyDescent="0.25">
      <c r="A210" s="159"/>
      <c r="B210" s="160"/>
      <c r="C210" s="191" t="s">
        <v>257</v>
      </c>
      <c r="D210" s="162"/>
      <c r="E210" s="163"/>
      <c r="F210" s="161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61"/>
      <c r="Y210" s="152"/>
      <c r="Z210" s="152"/>
      <c r="AA210" s="152"/>
      <c r="AB210" s="152"/>
      <c r="AC210" s="152"/>
      <c r="AD210" s="152"/>
      <c r="AE210" s="152"/>
      <c r="AF210" s="152"/>
      <c r="AG210" s="152" t="s">
        <v>118</v>
      </c>
      <c r="AH210" s="152">
        <v>0</v>
      </c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 x14ac:dyDescent="0.25">
      <c r="A211" s="159"/>
      <c r="B211" s="160"/>
      <c r="C211" s="191" t="s">
        <v>135</v>
      </c>
      <c r="D211" s="162"/>
      <c r="E211" s="163"/>
      <c r="F211" s="161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61"/>
      <c r="Y211" s="152"/>
      <c r="Z211" s="152"/>
      <c r="AA211" s="152"/>
      <c r="AB211" s="152"/>
      <c r="AC211" s="152"/>
      <c r="AD211" s="152"/>
      <c r="AE211" s="152"/>
      <c r="AF211" s="152"/>
      <c r="AG211" s="152" t="s">
        <v>118</v>
      </c>
      <c r="AH211" s="152">
        <v>0</v>
      </c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 x14ac:dyDescent="0.25">
      <c r="A212" s="159"/>
      <c r="B212" s="160"/>
      <c r="C212" s="191" t="s">
        <v>258</v>
      </c>
      <c r="D212" s="162"/>
      <c r="E212" s="163">
        <v>2.3936000000000002</v>
      </c>
      <c r="F212" s="161"/>
      <c r="G212" s="161"/>
      <c r="H212" s="161"/>
      <c r="I212" s="161"/>
      <c r="J212" s="161"/>
      <c r="K212" s="161"/>
      <c r="L212" s="161"/>
      <c r="M212" s="161"/>
      <c r="N212" s="161"/>
      <c r="O212" s="161"/>
      <c r="P212" s="161"/>
      <c r="Q212" s="161"/>
      <c r="R212" s="161"/>
      <c r="S212" s="161"/>
      <c r="T212" s="161"/>
      <c r="U212" s="161"/>
      <c r="V212" s="161"/>
      <c r="W212" s="161"/>
      <c r="X212" s="161"/>
      <c r="Y212" s="152"/>
      <c r="Z212" s="152"/>
      <c r="AA212" s="152"/>
      <c r="AB212" s="152"/>
      <c r="AC212" s="152"/>
      <c r="AD212" s="152"/>
      <c r="AE212" s="152"/>
      <c r="AF212" s="152"/>
      <c r="AG212" s="152" t="s">
        <v>118</v>
      </c>
      <c r="AH212" s="152">
        <v>0</v>
      </c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 x14ac:dyDescent="0.25">
      <c r="A213" s="159"/>
      <c r="B213" s="160"/>
      <c r="C213" s="191" t="s">
        <v>259</v>
      </c>
      <c r="D213" s="162"/>
      <c r="E213" s="163">
        <v>2.4319999999999999</v>
      </c>
      <c r="F213" s="161"/>
      <c r="G213" s="161"/>
      <c r="H213" s="161"/>
      <c r="I213" s="161"/>
      <c r="J213" s="161"/>
      <c r="K213" s="161"/>
      <c r="L213" s="161"/>
      <c r="M213" s="161"/>
      <c r="N213" s="161"/>
      <c r="O213" s="161"/>
      <c r="P213" s="161"/>
      <c r="Q213" s="161"/>
      <c r="R213" s="161"/>
      <c r="S213" s="161"/>
      <c r="T213" s="161"/>
      <c r="U213" s="161"/>
      <c r="V213" s="161"/>
      <c r="W213" s="161"/>
      <c r="X213" s="161"/>
      <c r="Y213" s="152"/>
      <c r="Z213" s="152"/>
      <c r="AA213" s="152"/>
      <c r="AB213" s="152"/>
      <c r="AC213" s="152"/>
      <c r="AD213" s="152"/>
      <c r="AE213" s="152"/>
      <c r="AF213" s="152"/>
      <c r="AG213" s="152" t="s">
        <v>118</v>
      </c>
      <c r="AH213" s="152">
        <v>0</v>
      </c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 x14ac:dyDescent="0.25">
      <c r="A214" s="159"/>
      <c r="B214" s="160"/>
      <c r="C214" s="191" t="s">
        <v>260</v>
      </c>
      <c r="D214" s="162"/>
      <c r="E214" s="163">
        <v>0.89600000000000002</v>
      </c>
      <c r="F214" s="161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61"/>
      <c r="Y214" s="152"/>
      <c r="Z214" s="152"/>
      <c r="AA214" s="152"/>
      <c r="AB214" s="152"/>
      <c r="AC214" s="152"/>
      <c r="AD214" s="152"/>
      <c r="AE214" s="152"/>
      <c r="AF214" s="152"/>
      <c r="AG214" s="152" t="s">
        <v>118</v>
      </c>
      <c r="AH214" s="152">
        <v>0</v>
      </c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 x14ac:dyDescent="0.25">
      <c r="A215" s="159"/>
      <c r="B215" s="160"/>
      <c r="C215" s="191" t="s">
        <v>261</v>
      </c>
      <c r="D215" s="162"/>
      <c r="E215" s="163"/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61"/>
      <c r="X215" s="161"/>
      <c r="Y215" s="152"/>
      <c r="Z215" s="152"/>
      <c r="AA215" s="152"/>
      <c r="AB215" s="152"/>
      <c r="AC215" s="152"/>
      <c r="AD215" s="152"/>
      <c r="AE215" s="152"/>
      <c r="AF215" s="152"/>
      <c r="AG215" s="152" t="s">
        <v>118</v>
      </c>
      <c r="AH215" s="152">
        <v>0</v>
      </c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 x14ac:dyDescent="0.25">
      <c r="A216" s="159"/>
      <c r="B216" s="160"/>
      <c r="C216" s="191" t="s">
        <v>262</v>
      </c>
      <c r="D216" s="162"/>
      <c r="E216" s="163">
        <v>2.883</v>
      </c>
      <c r="F216" s="161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61"/>
      <c r="Y216" s="152"/>
      <c r="Z216" s="152"/>
      <c r="AA216" s="152"/>
      <c r="AB216" s="152"/>
      <c r="AC216" s="152"/>
      <c r="AD216" s="152"/>
      <c r="AE216" s="152"/>
      <c r="AF216" s="152"/>
      <c r="AG216" s="152" t="s">
        <v>118</v>
      </c>
      <c r="AH216" s="152">
        <v>0</v>
      </c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ht="20.399999999999999" outlineLevel="1" x14ac:dyDescent="0.25">
      <c r="A217" s="173">
        <v>23</v>
      </c>
      <c r="B217" s="174" t="s">
        <v>263</v>
      </c>
      <c r="C217" s="190" t="s">
        <v>264</v>
      </c>
      <c r="D217" s="175" t="s">
        <v>141</v>
      </c>
      <c r="E217" s="176">
        <v>386.8732</v>
      </c>
      <c r="F217" s="177"/>
      <c r="G217" s="178">
        <f>ROUND(E217*F217,2)</f>
        <v>0</v>
      </c>
      <c r="H217" s="177"/>
      <c r="I217" s="178">
        <f>ROUND(E217*H217,2)</f>
        <v>0</v>
      </c>
      <c r="J217" s="177"/>
      <c r="K217" s="178">
        <f>ROUND(E217*J217,2)</f>
        <v>0</v>
      </c>
      <c r="L217" s="178">
        <v>21</v>
      </c>
      <c r="M217" s="178">
        <f>G217*(1+L217/100)</f>
        <v>0</v>
      </c>
      <c r="N217" s="178">
        <v>1.372E-2</v>
      </c>
      <c r="O217" s="178">
        <f>ROUND(E217*N217,2)</f>
        <v>5.31</v>
      </c>
      <c r="P217" s="178">
        <v>0</v>
      </c>
      <c r="Q217" s="178">
        <f>ROUND(E217*P217,2)</f>
        <v>0</v>
      </c>
      <c r="R217" s="178"/>
      <c r="S217" s="178" t="s">
        <v>215</v>
      </c>
      <c r="T217" s="179" t="s">
        <v>112</v>
      </c>
      <c r="U217" s="161">
        <v>2.9020000000000001</v>
      </c>
      <c r="V217" s="161">
        <f>ROUND(E217*U217,2)</f>
        <v>1122.71</v>
      </c>
      <c r="W217" s="161"/>
      <c r="X217" s="161" t="s">
        <v>113</v>
      </c>
      <c r="Y217" s="152"/>
      <c r="Z217" s="152"/>
      <c r="AA217" s="152"/>
      <c r="AB217" s="152"/>
      <c r="AC217" s="152"/>
      <c r="AD217" s="152"/>
      <c r="AE217" s="152"/>
      <c r="AF217" s="152"/>
      <c r="AG217" s="152" t="s">
        <v>114</v>
      </c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 x14ac:dyDescent="0.25">
      <c r="A218" s="159"/>
      <c r="B218" s="160"/>
      <c r="C218" s="191" t="s">
        <v>265</v>
      </c>
      <c r="D218" s="162"/>
      <c r="E218" s="163"/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61"/>
      <c r="Y218" s="152"/>
      <c r="Z218" s="152"/>
      <c r="AA218" s="152"/>
      <c r="AB218" s="152"/>
      <c r="AC218" s="152"/>
      <c r="AD218" s="152"/>
      <c r="AE218" s="152"/>
      <c r="AF218" s="152"/>
      <c r="AG218" s="152" t="s">
        <v>118</v>
      </c>
      <c r="AH218" s="152">
        <v>0</v>
      </c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5">
      <c r="A219" s="159"/>
      <c r="B219" s="160"/>
      <c r="C219" s="191" t="s">
        <v>135</v>
      </c>
      <c r="D219" s="162"/>
      <c r="E219" s="163"/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61"/>
      <c r="Y219" s="152"/>
      <c r="Z219" s="152"/>
      <c r="AA219" s="152"/>
      <c r="AB219" s="152"/>
      <c r="AC219" s="152"/>
      <c r="AD219" s="152"/>
      <c r="AE219" s="152"/>
      <c r="AF219" s="152"/>
      <c r="AG219" s="152" t="s">
        <v>118</v>
      </c>
      <c r="AH219" s="152">
        <v>0</v>
      </c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 x14ac:dyDescent="0.25">
      <c r="A220" s="159"/>
      <c r="B220" s="160"/>
      <c r="C220" s="191" t="s">
        <v>152</v>
      </c>
      <c r="D220" s="162"/>
      <c r="E220" s="163">
        <v>2.79</v>
      </c>
      <c r="F220" s="161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61"/>
      <c r="X220" s="161"/>
      <c r="Y220" s="152"/>
      <c r="Z220" s="152"/>
      <c r="AA220" s="152"/>
      <c r="AB220" s="152"/>
      <c r="AC220" s="152"/>
      <c r="AD220" s="152"/>
      <c r="AE220" s="152"/>
      <c r="AF220" s="152"/>
      <c r="AG220" s="152" t="s">
        <v>118</v>
      </c>
      <c r="AH220" s="152">
        <v>0</v>
      </c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 x14ac:dyDescent="0.25">
      <c r="A221" s="159"/>
      <c r="B221" s="160"/>
      <c r="C221" s="191" t="s">
        <v>153</v>
      </c>
      <c r="D221" s="162"/>
      <c r="E221" s="163">
        <v>79</v>
      </c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61"/>
      <c r="X221" s="161"/>
      <c r="Y221" s="152"/>
      <c r="Z221" s="152"/>
      <c r="AA221" s="152"/>
      <c r="AB221" s="152"/>
      <c r="AC221" s="152"/>
      <c r="AD221" s="152"/>
      <c r="AE221" s="152"/>
      <c r="AF221" s="152"/>
      <c r="AG221" s="152" t="s">
        <v>118</v>
      </c>
      <c r="AH221" s="152">
        <v>0</v>
      </c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 x14ac:dyDescent="0.25">
      <c r="A222" s="159"/>
      <c r="B222" s="160"/>
      <c r="C222" s="191" t="s">
        <v>154</v>
      </c>
      <c r="D222" s="162"/>
      <c r="E222" s="163">
        <v>3.1</v>
      </c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61"/>
      <c r="Y222" s="152"/>
      <c r="Z222" s="152"/>
      <c r="AA222" s="152"/>
      <c r="AB222" s="152"/>
      <c r="AC222" s="152"/>
      <c r="AD222" s="152"/>
      <c r="AE222" s="152"/>
      <c r="AF222" s="152"/>
      <c r="AG222" s="152" t="s">
        <v>118</v>
      </c>
      <c r="AH222" s="152">
        <v>0</v>
      </c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1" x14ac:dyDescent="0.25">
      <c r="A223" s="159"/>
      <c r="B223" s="160"/>
      <c r="C223" s="191" t="s">
        <v>156</v>
      </c>
      <c r="D223" s="162"/>
      <c r="E223" s="163">
        <v>6.8360000000000003</v>
      </c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61"/>
      <c r="X223" s="161"/>
      <c r="Y223" s="152"/>
      <c r="Z223" s="152"/>
      <c r="AA223" s="152"/>
      <c r="AB223" s="152"/>
      <c r="AC223" s="152"/>
      <c r="AD223" s="152"/>
      <c r="AE223" s="152"/>
      <c r="AF223" s="152"/>
      <c r="AG223" s="152" t="s">
        <v>118</v>
      </c>
      <c r="AH223" s="152">
        <v>0</v>
      </c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 x14ac:dyDescent="0.25">
      <c r="A224" s="159"/>
      <c r="B224" s="160"/>
      <c r="C224" s="191" t="s">
        <v>266</v>
      </c>
      <c r="D224" s="162"/>
      <c r="E224" s="163">
        <v>3.8519999999999999</v>
      </c>
      <c r="F224" s="161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61"/>
      <c r="Y224" s="152"/>
      <c r="Z224" s="152"/>
      <c r="AA224" s="152"/>
      <c r="AB224" s="152"/>
      <c r="AC224" s="152"/>
      <c r="AD224" s="152"/>
      <c r="AE224" s="152"/>
      <c r="AF224" s="152"/>
      <c r="AG224" s="152" t="s">
        <v>118</v>
      </c>
      <c r="AH224" s="152">
        <v>0</v>
      </c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outlineLevel="1" x14ac:dyDescent="0.25">
      <c r="A225" s="159"/>
      <c r="B225" s="160"/>
      <c r="C225" s="191" t="s">
        <v>267</v>
      </c>
      <c r="D225" s="162"/>
      <c r="E225" s="163">
        <v>3.875</v>
      </c>
      <c r="F225" s="161"/>
      <c r="G225" s="161"/>
      <c r="H225" s="161"/>
      <c r="I225" s="161"/>
      <c r="J225" s="161"/>
      <c r="K225" s="161"/>
      <c r="L225" s="161"/>
      <c r="M225" s="161"/>
      <c r="N225" s="161"/>
      <c r="O225" s="161"/>
      <c r="P225" s="161"/>
      <c r="Q225" s="161"/>
      <c r="R225" s="161"/>
      <c r="S225" s="161"/>
      <c r="T225" s="161"/>
      <c r="U225" s="161"/>
      <c r="V225" s="161"/>
      <c r="W225" s="161"/>
      <c r="X225" s="161"/>
      <c r="Y225" s="152"/>
      <c r="Z225" s="152"/>
      <c r="AA225" s="152"/>
      <c r="AB225" s="152"/>
      <c r="AC225" s="152"/>
      <c r="AD225" s="152"/>
      <c r="AE225" s="152"/>
      <c r="AF225" s="152"/>
      <c r="AG225" s="152" t="s">
        <v>118</v>
      </c>
      <c r="AH225" s="152">
        <v>0</v>
      </c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1" x14ac:dyDescent="0.25">
      <c r="A226" s="159"/>
      <c r="B226" s="160"/>
      <c r="C226" s="191" t="s">
        <v>268</v>
      </c>
      <c r="D226" s="162"/>
      <c r="E226" s="163">
        <v>1.728</v>
      </c>
      <c r="F226" s="161"/>
      <c r="G226" s="161"/>
      <c r="H226" s="161"/>
      <c r="I226" s="161"/>
      <c r="J226" s="161"/>
      <c r="K226" s="161"/>
      <c r="L226" s="161"/>
      <c r="M226" s="161"/>
      <c r="N226" s="161"/>
      <c r="O226" s="161"/>
      <c r="P226" s="161"/>
      <c r="Q226" s="161"/>
      <c r="R226" s="161"/>
      <c r="S226" s="161"/>
      <c r="T226" s="161"/>
      <c r="U226" s="161"/>
      <c r="V226" s="161"/>
      <c r="W226" s="161"/>
      <c r="X226" s="161"/>
      <c r="Y226" s="152"/>
      <c r="Z226" s="152"/>
      <c r="AA226" s="152"/>
      <c r="AB226" s="152"/>
      <c r="AC226" s="152"/>
      <c r="AD226" s="152"/>
      <c r="AE226" s="152"/>
      <c r="AF226" s="152"/>
      <c r="AG226" s="152" t="s">
        <v>118</v>
      </c>
      <c r="AH226" s="152">
        <v>0</v>
      </c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 x14ac:dyDescent="0.25">
      <c r="A227" s="159"/>
      <c r="B227" s="160"/>
      <c r="C227" s="191" t="s">
        <v>154</v>
      </c>
      <c r="D227" s="162"/>
      <c r="E227" s="163">
        <v>3.1</v>
      </c>
      <c r="F227" s="161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61"/>
      <c r="Y227" s="152"/>
      <c r="Z227" s="152"/>
      <c r="AA227" s="152"/>
      <c r="AB227" s="152"/>
      <c r="AC227" s="152"/>
      <c r="AD227" s="152"/>
      <c r="AE227" s="152"/>
      <c r="AF227" s="152"/>
      <c r="AG227" s="152" t="s">
        <v>118</v>
      </c>
      <c r="AH227" s="152">
        <v>0</v>
      </c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 x14ac:dyDescent="0.25">
      <c r="A228" s="159"/>
      <c r="B228" s="160"/>
      <c r="C228" s="191" t="s">
        <v>159</v>
      </c>
      <c r="D228" s="162"/>
      <c r="E228" s="163"/>
      <c r="F228" s="161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61"/>
      <c r="Y228" s="152"/>
      <c r="Z228" s="152"/>
      <c r="AA228" s="152"/>
      <c r="AB228" s="152"/>
      <c r="AC228" s="152"/>
      <c r="AD228" s="152"/>
      <c r="AE228" s="152"/>
      <c r="AF228" s="152"/>
      <c r="AG228" s="152" t="s">
        <v>118</v>
      </c>
      <c r="AH228" s="152">
        <v>0</v>
      </c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outlineLevel="1" x14ac:dyDescent="0.25">
      <c r="A229" s="159"/>
      <c r="B229" s="160"/>
      <c r="C229" s="191" t="s">
        <v>178</v>
      </c>
      <c r="D229" s="162"/>
      <c r="E229" s="163">
        <v>7.125</v>
      </c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52"/>
      <c r="Z229" s="152"/>
      <c r="AA229" s="152"/>
      <c r="AB229" s="152"/>
      <c r="AC229" s="152"/>
      <c r="AD229" s="152"/>
      <c r="AE229" s="152"/>
      <c r="AF229" s="152"/>
      <c r="AG229" s="152" t="s">
        <v>118</v>
      </c>
      <c r="AH229" s="152">
        <v>0</v>
      </c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outlineLevel="1" x14ac:dyDescent="0.25">
      <c r="A230" s="159"/>
      <c r="B230" s="160"/>
      <c r="C230" s="191" t="s">
        <v>269</v>
      </c>
      <c r="D230" s="162"/>
      <c r="E230" s="163">
        <v>0.95</v>
      </c>
      <c r="F230" s="161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61"/>
      <c r="Y230" s="152"/>
      <c r="Z230" s="152"/>
      <c r="AA230" s="152"/>
      <c r="AB230" s="152"/>
      <c r="AC230" s="152"/>
      <c r="AD230" s="152"/>
      <c r="AE230" s="152"/>
      <c r="AF230" s="152"/>
      <c r="AG230" s="152" t="s">
        <v>118</v>
      </c>
      <c r="AH230" s="152">
        <v>0</v>
      </c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1" x14ac:dyDescent="0.25">
      <c r="A231" s="159"/>
      <c r="B231" s="160"/>
      <c r="C231" s="191" t="s">
        <v>180</v>
      </c>
      <c r="D231" s="162"/>
      <c r="E231" s="163">
        <v>20.805</v>
      </c>
      <c r="F231" s="161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  <c r="S231" s="161"/>
      <c r="T231" s="161"/>
      <c r="U231" s="161"/>
      <c r="V231" s="161"/>
      <c r="W231" s="161"/>
      <c r="X231" s="161"/>
      <c r="Y231" s="152"/>
      <c r="Z231" s="152"/>
      <c r="AA231" s="152"/>
      <c r="AB231" s="152"/>
      <c r="AC231" s="152"/>
      <c r="AD231" s="152"/>
      <c r="AE231" s="152"/>
      <c r="AF231" s="152"/>
      <c r="AG231" s="152" t="s">
        <v>118</v>
      </c>
      <c r="AH231" s="152">
        <v>0</v>
      </c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 x14ac:dyDescent="0.25">
      <c r="A232" s="159"/>
      <c r="B232" s="160"/>
      <c r="C232" s="191" t="s">
        <v>181</v>
      </c>
      <c r="D232" s="162"/>
      <c r="E232" s="163">
        <v>3.4586999999999999</v>
      </c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61"/>
      <c r="Y232" s="152"/>
      <c r="Z232" s="152"/>
      <c r="AA232" s="152"/>
      <c r="AB232" s="152"/>
      <c r="AC232" s="152"/>
      <c r="AD232" s="152"/>
      <c r="AE232" s="152"/>
      <c r="AF232" s="152"/>
      <c r="AG232" s="152" t="s">
        <v>118</v>
      </c>
      <c r="AH232" s="152">
        <v>0</v>
      </c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 x14ac:dyDescent="0.25">
      <c r="A233" s="159"/>
      <c r="B233" s="160"/>
      <c r="C233" s="191" t="s">
        <v>182</v>
      </c>
      <c r="D233" s="162"/>
      <c r="E233" s="163">
        <v>4.7474999999999996</v>
      </c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61"/>
      <c r="Y233" s="152"/>
      <c r="Z233" s="152"/>
      <c r="AA233" s="152"/>
      <c r="AB233" s="152"/>
      <c r="AC233" s="152"/>
      <c r="AD233" s="152"/>
      <c r="AE233" s="152"/>
      <c r="AF233" s="152"/>
      <c r="AG233" s="152" t="s">
        <v>118</v>
      </c>
      <c r="AH233" s="152">
        <v>0</v>
      </c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 x14ac:dyDescent="0.25">
      <c r="A234" s="159"/>
      <c r="B234" s="160"/>
      <c r="C234" s="191" t="s">
        <v>183</v>
      </c>
      <c r="D234" s="162"/>
      <c r="E234" s="163">
        <v>0.96499999999999997</v>
      </c>
      <c r="F234" s="161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61"/>
      <c r="Y234" s="152"/>
      <c r="Z234" s="152"/>
      <c r="AA234" s="152"/>
      <c r="AB234" s="152"/>
      <c r="AC234" s="152"/>
      <c r="AD234" s="152"/>
      <c r="AE234" s="152"/>
      <c r="AF234" s="152"/>
      <c r="AG234" s="152" t="s">
        <v>118</v>
      </c>
      <c r="AH234" s="152">
        <v>0</v>
      </c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 x14ac:dyDescent="0.25">
      <c r="A235" s="159"/>
      <c r="B235" s="160"/>
      <c r="C235" s="191" t="s">
        <v>159</v>
      </c>
      <c r="D235" s="162"/>
      <c r="E235" s="163"/>
      <c r="F235" s="161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61"/>
      <c r="Y235" s="152"/>
      <c r="Z235" s="152"/>
      <c r="AA235" s="152"/>
      <c r="AB235" s="152"/>
      <c r="AC235" s="152"/>
      <c r="AD235" s="152"/>
      <c r="AE235" s="152"/>
      <c r="AF235" s="152"/>
      <c r="AG235" s="152" t="s">
        <v>118</v>
      </c>
      <c r="AH235" s="152">
        <v>0</v>
      </c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 x14ac:dyDescent="0.25">
      <c r="A236" s="159"/>
      <c r="B236" s="160"/>
      <c r="C236" s="191" t="s">
        <v>270</v>
      </c>
      <c r="D236" s="162"/>
      <c r="E236" s="163">
        <v>26.04</v>
      </c>
      <c r="F236" s="161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1"/>
      <c r="U236" s="161"/>
      <c r="V236" s="161"/>
      <c r="W236" s="161"/>
      <c r="X236" s="161"/>
      <c r="Y236" s="152"/>
      <c r="Z236" s="152"/>
      <c r="AA236" s="152"/>
      <c r="AB236" s="152"/>
      <c r="AC236" s="152"/>
      <c r="AD236" s="152"/>
      <c r="AE236" s="152"/>
      <c r="AF236" s="152"/>
      <c r="AG236" s="152" t="s">
        <v>118</v>
      </c>
      <c r="AH236" s="152">
        <v>0</v>
      </c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 x14ac:dyDescent="0.25">
      <c r="A237" s="159"/>
      <c r="B237" s="160"/>
      <c r="C237" s="191" t="s">
        <v>159</v>
      </c>
      <c r="D237" s="162"/>
      <c r="E237" s="163"/>
      <c r="F237" s="161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  <c r="S237" s="161"/>
      <c r="T237" s="161"/>
      <c r="U237" s="161"/>
      <c r="V237" s="161"/>
      <c r="W237" s="161"/>
      <c r="X237" s="161"/>
      <c r="Y237" s="152"/>
      <c r="Z237" s="152"/>
      <c r="AA237" s="152"/>
      <c r="AB237" s="152"/>
      <c r="AC237" s="152"/>
      <c r="AD237" s="152"/>
      <c r="AE237" s="152"/>
      <c r="AF237" s="152"/>
      <c r="AG237" s="152" t="s">
        <v>118</v>
      </c>
      <c r="AH237" s="152">
        <v>0</v>
      </c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 x14ac:dyDescent="0.25">
      <c r="A238" s="159"/>
      <c r="B238" s="160"/>
      <c r="C238" s="191" t="s">
        <v>132</v>
      </c>
      <c r="D238" s="162"/>
      <c r="E238" s="163"/>
      <c r="F238" s="161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  <c r="S238" s="161"/>
      <c r="T238" s="161"/>
      <c r="U238" s="161"/>
      <c r="V238" s="161"/>
      <c r="W238" s="161"/>
      <c r="X238" s="161"/>
      <c r="Y238" s="152"/>
      <c r="Z238" s="152"/>
      <c r="AA238" s="152"/>
      <c r="AB238" s="152"/>
      <c r="AC238" s="152"/>
      <c r="AD238" s="152"/>
      <c r="AE238" s="152"/>
      <c r="AF238" s="152"/>
      <c r="AG238" s="152" t="s">
        <v>118</v>
      </c>
      <c r="AH238" s="152">
        <v>0</v>
      </c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 x14ac:dyDescent="0.25">
      <c r="A239" s="159"/>
      <c r="B239" s="160"/>
      <c r="C239" s="191" t="s">
        <v>271</v>
      </c>
      <c r="D239" s="162"/>
      <c r="E239" s="163">
        <v>1.9</v>
      </c>
      <c r="F239" s="161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  <c r="T239" s="161"/>
      <c r="U239" s="161"/>
      <c r="V239" s="161"/>
      <c r="W239" s="161"/>
      <c r="X239" s="161"/>
      <c r="Y239" s="152"/>
      <c r="Z239" s="152"/>
      <c r="AA239" s="152"/>
      <c r="AB239" s="152"/>
      <c r="AC239" s="152"/>
      <c r="AD239" s="152"/>
      <c r="AE239" s="152"/>
      <c r="AF239" s="152"/>
      <c r="AG239" s="152" t="s">
        <v>118</v>
      </c>
      <c r="AH239" s="152">
        <v>0</v>
      </c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outlineLevel="1" x14ac:dyDescent="0.25">
      <c r="A240" s="159"/>
      <c r="B240" s="160"/>
      <c r="C240" s="191" t="s">
        <v>272</v>
      </c>
      <c r="D240" s="162"/>
      <c r="E240" s="163">
        <v>20.481999999999999</v>
      </c>
      <c r="F240" s="161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  <c r="S240" s="161"/>
      <c r="T240" s="161"/>
      <c r="U240" s="161"/>
      <c r="V240" s="161"/>
      <c r="W240" s="161"/>
      <c r="X240" s="161"/>
      <c r="Y240" s="152"/>
      <c r="Z240" s="152"/>
      <c r="AA240" s="152"/>
      <c r="AB240" s="152"/>
      <c r="AC240" s="152"/>
      <c r="AD240" s="152"/>
      <c r="AE240" s="152"/>
      <c r="AF240" s="152"/>
      <c r="AG240" s="152" t="s">
        <v>118</v>
      </c>
      <c r="AH240" s="152">
        <v>0</v>
      </c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1" x14ac:dyDescent="0.25">
      <c r="A241" s="159"/>
      <c r="B241" s="160"/>
      <c r="C241" s="191" t="s">
        <v>164</v>
      </c>
      <c r="D241" s="162"/>
      <c r="E241" s="163">
        <v>4.3890000000000002</v>
      </c>
      <c r="F241" s="161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61"/>
      <c r="Y241" s="152"/>
      <c r="Z241" s="152"/>
      <c r="AA241" s="152"/>
      <c r="AB241" s="152"/>
      <c r="AC241" s="152"/>
      <c r="AD241" s="152"/>
      <c r="AE241" s="152"/>
      <c r="AF241" s="152"/>
      <c r="AG241" s="152" t="s">
        <v>118</v>
      </c>
      <c r="AH241" s="152">
        <v>0</v>
      </c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outlineLevel="1" x14ac:dyDescent="0.25">
      <c r="A242" s="159"/>
      <c r="B242" s="160"/>
      <c r="C242" s="191" t="s">
        <v>165</v>
      </c>
      <c r="D242" s="162"/>
      <c r="E242" s="163">
        <v>148.58000000000001</v>
      </c>
      <c r="F242" s="161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61"/>
      <c r="X242" s="161"/>
      <c r="Y242" s="152"/>
      <c r="Z242" s="152"/>
      <c r="AA242" s="152"/>
      <c r="AB242" s="152"/>
      <c r="AC242" s="152"/>
      <c r="AD242" s="152"/>
      <c r="AE242" s="152"/>
      <c r="AF242" s="152"/>
      <c r="AG242" s="152" t="s">
        <v>118</v>
      </c>
      <c r="AH242" s="152">
        <v>0</v>
      </c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1" x14ac:dyDescent="0.25">
      <c r="A243" s="159"/>
      <c r="B243" s="160"/>
      <c r="C243" s="191" t="s">
        <v>166</v>
      </c>
      <c r="D243" s="162"/>
      <c r="E243" s="163">
        <v>2.1</v>
      </c>
      <c r="F243" s="161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  <c r="T243" s="161"/>
      <c r="U243" s="161"/>
      <c r="V243" s="161"/>
      <c r="W243" s="161"/>
      <c r="X243" s="161"/>
      <c r="Y243" s="152"/>
      <c r="Z243" s="152"/>
      <c r="AA243" s="152"/>
      <c r="AB243" s="152"/>
      <c r="AC243" s="152"/>
      <c r="AD243" s="152"/>
      <c r="AE243" s="152"/>
      <c r="AF243" s="152"/>
      <c r="AG243" s="152" t="s">
        <v>118</v>
      </c>
      <c r="AH243" s="152">
        <v>0</v>
      </c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 x14ac:dyDescent="0.25">
      <c r="A244" s="159"/>
      <c r="B244" s="160"/>
      <c r="C244" s="191" t="s">
        <v>273</v>
      </c>
      <c r="D244" s="162"/>
      <c r="E244" s="163">
        <v>0.4</v>
      </c>
      <c r="F244" s="161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61"/>
      <c r="Y244" s="152"/>
      <c r="Z244" s="152"/>
      <c r="AA244" s="152"/>
      <c r="AB244" s="152"/>
      <c r="AC244" s="152"/>
      <c r="AD244" s="152"/>
      <c r="AE244" s="152"/>
      <c r="AF244" s="152"/>
      <c r="AG244" s="152" t="s">
        <v>118</v>
      </c>
      <c r="AH244" s="152">
        <v>0</v>
      </c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1" x14ac:dyDescent="0.25">
      <c r="A245" s="159"/>
      <c r="B245" s="160"/>
      <c r="C245" s="191" t="s">
        <v>274</v>
      </c>
      <c r="D245" s="162"/>
      <c r="E245" s="163">
        <v>4.3120000000000003</v>
      </c>
      <c r="F245" s="161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61"/>
      <c r="Y245" s="152"/>
      <c r="Z245" s="152"/>
      <c r="AA245" s="152"/>
      <c r="AB245" s="152"/>
      <c r="AC245" s="152"/>
      <c r="AD245" s="152"/>
      <c r="AE245" s="152"/>
      <c r="AF245" s="152"/>
      <c r="AG245" s="152" t="s">
        <v>118</v>
      </c>
      <c r="AH245" s="152">
        <v>0</v>
      </c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outlineLevel="1" x14ac:dyDescent="0.25">
      <c r="A246" s="159"/>
      <c r="B246" s="160"/>
      <c r="C246" s="191" t="s">
        <v>275</v>
      </c>
      <c r="D246" s="162"/>
      <c r="E246" s="163">
        <v>1.4630000000000001</v>
      </c>
      <c r="F246" s="161"/>
      <c r="G246" s="161"/>
      <c r="H246" s="161"/>
      <c r="I246" s="161"/>
      <c r="J246" s="161"/>
      <c r="K246" s="161"/>
      <c r="L246" s="161"/>
      <c r="M246" s="161"/>
      <c r="N246" s="161"/>
      <c r="O246" s="161"/>
      <c r="P246" s="161"/>
      <c r="Q246" s="161"/>
      <c r="R246" s="161"/>
      <c r="S246" s="161"/>
      <c r="T246" s="161"/>
      <c r="U246" s="161"/>
      <c r="V246" s="161"/>
      <c r="W246" s="161"/>
      <c r="X246" s="161"/>
      <c r="Y246" s="152"/>
      <c r="Z246" s="152"/>
      <c r="AA246" s="152"/>
      <c r="AB246" s="152"/>
      <c r="AC246" s="152"/>
      <c r="AD246" s="152"/>
      <c r="AE246" s="152"/>
      <c r="AF246" s="152"/>
      <c r="AG246" s="152" t="s">
        <v>118</v>
      </c>
      <c r="AH246" s="152">
        <v>0</v>
      </c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1" x14ac:dyDescent="0.25">
      <c r="A247" s="159"/>
      <c r="B247" s="160"/>
      <c r="C247" s="191" t="s">
        <v>187</v>
      </c>
      <c r="D247" s="162"/>
      <c r="E247" s="163">
        <v>31.28</v>
      </c>
      <c r="F247" s="161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61"/>
      <c r="Y247" s="152"/>
      <c r="Z247" s="152"/>
      <c r="AA247" s="152"/>
      <c r="AB247" s="152"/>
      <c r="AC247" s="152"/>
      <c r="AD247" s="152"/>
      <c r="AE247" s="152"/>
      <c r="AF247" s="152"/>
      <c r="AG247" s="152" t="s">
        <v>118</v>
      </c>
      <c r="AH247" s="152">
        <v>0</v>
      </c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outlineLevel="1" x14ac:dyDescent="0.25">
      <c r="A248" s="159"/>
      <c r="B248" s="160"/>
      <c r="C248" s="191" t="s">
        <v>188</v>
      </c>
      <c r="D248" s="162"/>
      <c r="E248" s="163">
        <v>2.0750000000000002</v>
      </c>
      <c r="F248" s="161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61"/>
      <c r="Y248" s="152"/>
      <c r="Z248" s="152"/>
      <c r="AA248" s="152"/>
      <c r="AB248" s="152"/>
      <c r="AC248" s="152"/>
      <c r="AD248" s="152"/>
      <c r="AE248" s="152"/>
      <c r="AF248" s="152"/>
      <c r="AG248" s="152" t="s">
        <v>118</v>
      </c>
      <c r="AH248" s="152">
        <v>0</v>
      </c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 x14ac:dyDescent="0.25">
      <c r="A249" s="159"/>
      <c r="B249" s="160"/>
      <c r="C249" s="191" t="s">
        <v>276</v>
      </c>
      <c r="D249" s="162"/>
      <c r="E249" s="163">
        <v>1.52</v>
      </c>
      <c r="F249" s="161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61"/>
      <c r="Y249" s="152"/>
      <c r="Z249" s="152"/>
      <c r="AA249" s="152"/>
      <c r="AB249" s="152"/>
      <c r="AC249" s="152"/>
      <c r="AD249" s="152"/>
      <c r="AE249" s="152"/>
      <c r="AF249" s="152"/>
      <c r="AG249" s="152" t="s">
        <v>118</v>
      </c>
      <c r="AH249" s="152">
        <v>0</v>
      </c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outlineLevel="1" x14ac:dyDescent="0.25">
      <c r="A250" s="173">
        <v>24</v>
      </c>
      <c r="B250" s="174" t="s">
        <v>277</v>
      </c>
      <c r="C250" s="190" t="s">
        <v>278</v>
      </c>
      <c r="D250" s="175" t="s">
        <v>141</v>
      </c>
      <c r="E250" s="176">
        <v>2.85</v>
      </c>
      <c r="F250" s="177"/>
      <c r="G250" s="178">
        <f>ROUND(E250*F250,2)</f>
        <v>0</v>
      </c>
      <c r="H250" s="177"/>
      <c r="I250" s="178">
        <f>ROUND(E250*H250,2)</f>
        <v>0</v>
      </c>
      <c r="J250" s="177"/>
      <c r="K250" s="178">
        <f>ROUND(E250*J250,2)</f>
        <v>0</v>
      </c>
      <c r="L250" s="178">
        <v>21</v>
      </c>
      <c r="M250" s="178">
        <f>G250*(1+L250/100)</f>
        <v>0</v>
      </c>
      <c r="N250" s="178">
        <v>9.7599999999999996E-3</v>
      </c>
      <c r="O250" s="178">
        <f>ROUND(E250*N250,2)</f>
        <v>0.03</v>
      </c>
      <c r="P250" s="178">
        <v>0</v>
      </c>
      <c r="Q250" s="178">
        <f>ROUND(E250*P250,2)</f>
        <v>0</v>
      </c>
      <c r="R250" s="178"/>
      <c r="S250" s="178" t="s">
        <v>215</v>
      </c>
      <c r="T250" s="179" t="s">
        <v>112</v>
      </c>
      <c r="U250" s="161">
        <v>1.5620000000000001</v>
      </c>
      <c r="V250" s="161">
        <f>ROUND(E250*U250,2)</f>
        <v>4.45</v>
      </c>
      <c r="W250" s="161"/>
      <c r="X250" s="161" t="s">
        <v>113</v>
      </c>
      <c r="Y250" s="152"/>
      <c r="Z250" s="152"/>
      <c r="AA250" s="152"/>
      <c r="AB250" s="152"/>
      <c r="AC250" s="152"/>
      <c r="AD250" s="152"/>
      <c r="AE250" s="152"/>
      <c r="AF250" s="152"/>
      <c r="AG250" s="152" t="s">
        <v>114</v>
      </c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1" x14ac:dyDescent="0.25">
      <c r="A251" s="159"/>
      <c r="B251" s="160"/>
      <c r="C251" s="191" t="s">
        <v>279</v>
      </c>
      <c r="D251" s="162"/>
      <c r="E251" s="163">
        <v>2.85</v>
      </c>
      <c r="F251" s="161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61"/>
      <c r="Y251" s="152"/>
      <c r="Z251" s="152"/>
      <c r="AA251" s="152"/>
      <c r="AB251" s="152"/>
      <c r="AC251" s="152"/>
      <c r="AD251" s="152"/>
      <c r="AE251" s="152"/>
      <c r="AF251" s="152"/>
      <c r="AG251" s="152" t="s">
        <v>118</v>
      </c>
      <c r="AH251" s="152">
        <v>0</v>
      </c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outlineLevel="1" x14ac:dyDescent="0.25">
      <c r="A252" s="173">
        <v>25</v>
      </c>
      <c r="B252" s="174" t="s">
        <v>280</v>
      </c>
      <c r="C252" s="190" t="s">
        <v>281</v>
      </c>
      <c r="D252" s="175" t="s">
        <v>141</v>
      </c>
      <c r="E252" s="176">
        <v>25.268999999999998</v>
      </c>
      <c r="F252" s="177"/>
      <c r="G252" s="178">
        <f>ROUND(E252*F252,2)</f>
        <v>0</v>
      </c>
      <c r="H252" s="177"/>
      <c r="I252" s="178">
        <f>ROUND(E252*H252,2)</f>
        <v>0</v>
      </c>
      <c r="J252" s="177"/>
      <c r="K252" s="178">
        <f>ROUND(E252*J252,2)</f>
        <v>0</v>
      </c>
      <c r="L252" s="178">
        <v>21</v>
      </c>
      <c r="M252" s="178">
        <f>G252*(1+L252/100)</f>
        <v>0</v>
      </c>
      <c r="N252" s="178">
        <v>1.9529999999999999E-2</v>
      </c>
      <c r="O252" s="178">
        <f>ROUND(E252*N252,2)</f>
        <v>0.49</v>
      </c>
      <c r="P252" s="178">
        <v>0</v>
      </c>
      <c r="Q252" s="178">
        <f>ROUND(E252*P252,2)</f>
        <v>0</v>
      </c>
      <c r="R252" s="178"/>
      <c r="S252" s="178" t="s">
        <v>215</v>
      </c>
      <c r="T252" s="179" t="s">
        <v>112</v>
      </c>
      <c r="U252" s="161">
        <v>1.4157999999999999</v>
      </c>
      <c r="V252" s="161">
        <f>ROUND(E252*U252,2)</f>
        <v>35.78</v>
      </c>
      <c r="W252" s="161"/>
      <c r="X252" s="161" t="s">
        <v>113</v>
      </c>
      <c r="Y252" s="152"/>
      <c r="Z252" s="152"/>
      <c r="AA252" s="152"/>
      <c r="AB252" s="152"/>
      <c r="AC252" s="152"/>
      <c r="AD252" s="152"/>
      <c r="AE252" s="152"/>
      <c r="AF252" s="152"/>
      <c r="AG252" s="152" t="s">
        <v>114</v>
      </c>
      <c r="AH252" s="152"/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1" x14ac:dyDescent="0.25">
      <c r="A253" s="159"/>
      <c r="B253" s="160"/>
      <c r="C253" s="191" t="s">
        <v>282</v>
      </c>
      <c r="D253" s="162"/>
      <c r="E253" s="163"/>
      <c r="F253" s="161"/>
      <c r="G253" s="161"/>
      <c r="H253" s="161"/>
      <c r="I253" s="161"/>
      <c r="J253" s="161"/>
      <c r="K253" s="161"/>
      <c r="L253" s="161"/>
      <c r="M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61"/>
      <c r="Y253" s="152"/>
      <c r="Z253" s="152"/>
      <c r="AA253" s="152"/>
      <c r="AB253" s="152"/>
      <c r="AC253" s="152"/>
      <c r="AD253" s="152"/>
      <c r="AE253" s="152"/>
      <c r="AF253" s="152"/>
      <c r="AG253" s="152" t="s">
        <v>118</v>
      </c>
      <c r="AH253" s="152">
        <v>0</v>
      </c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1" x14ac:dyDescent="0.25">
      <c r="A254" s="159"/>
      <c r="B254" s="160"/>
      <c r="C254" s="191" t="s">
        <v>283</v>
      </c>
      <c r="D254" s="162"/>
      <c r="E254" s="163">
        <v>30.969000000000001</v>
      </c>
      <c r="F254" s="161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61"/>
      <c r="Y254" s="152"/>
      <c r="Z254" s="152"/>
      <c r="AA254" s="152"/>
      <c r="AB254" s="152"/>
      <c r="AC254" s="152"/>
      <c r="AD254" s="152"/>
      <c r="AE254" s="152"/>
      <c r="AF254" s="152"/>
      <c r="AG254" s="152" t="s">
        <v>118</v>
      </c>
      <c r="AH254" s="152">
        <v>0</v>
      </c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outlineLevel="1" x14ac:dyDescent="0.25">
      <c r="A255" s="159"/>
      <c r="B255" s="160"/>
      <c r="C255" s="191" t="s">
        <v>284</v>
      </c>
      <c r="D255" s="162"/>
      <c r="E255" s="163">
        <v>-5.7</v>
      </c>
      <c r="F255" s="161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61"/>
      <c r="Y255" s="152"/>
      <c r="Z255" s="152"/>
      <c r="AA255" s="152"/>
      <c r="AB255" s="152"/>
      <c r="AC255" s="152"/>
      <c r="AD255" s="152"/>
      <c r="AE255" s="152"/>
      <c r="AF255" s="152"/>
      <c r="AG255" s="152" t="s">
        <v>118</v>
      </c>
      <c r="AH255" s="152">
        <v>0</v>
      </c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1" x14ac:dyDescent="0.25">
      <c r="A256" s="173">
        <v>26</v>
      </c>
      <c r="B256" s="174" t="s">
        <v>285</v>
      </c>
      <c r="C256" s="190" t="s">
        <v>286</v>
      </c>
      <c r="D256" s="175" t="s">
        <v>141</v>
      </c>
      <c r="E256" s="176">
        <v>11.956</v>
      </c>
      <c r="F256" s="177"/>
      <c r="G256" s="178">
        <f>ROUND(E256*F256,2)</f>
        <v>0</v>
      </c>
      <c r="H256" s="177"/>
      <c r="I256" s="178">
        <f>ROUND(E256*H256,2)</f>
        <v>0</v>
      </c>
      <c r="J256" s="177"/>
      <c r="K256" s="178">
        <f>ROUND(E256*J256,2)</f>
        <v>0</v>
      </c>
      <c r="L256" s="178">
        <v>21</v>
      </c>
      <c r="M256" s="178">
        <f>G256*(1+L256/100)</f>
        <v>0</v>
      </c>
      <c r="N256" s="178">
        <v>2.2769999999999999E-2</v>
      </c>
      <c r="O256" s="178">
        <f>ROUND(E256*N256,2)</f>
        <v>0.27</v>
      </c>
      <c r="P256" s="178">
        <v>0</v>
      </c>
      <c r="Q256" s="178">
        <f>ROUND(E256*P256,2)</f>
        <v>0</v>
      </c>
      <c r="R256" s="178"/>
      <c r="S256" s="178" t="s">
        <v>215</v>
      </c>
      <c r="T256" s="179" t="s">
        <v>112</v>
      </c>
      <c r="U256" s="161">
        <v>1.4157999999999999</v>
      </c>
      <c r="V256" s="161">
        <f>ROUND(E256*U256,2)</f>
        <v>16.93</v>
      </c>
      <c r="W256" s="161"/>
      <c r="X256" s="161" t="s">
        <v>113</v>
      </c>
      <c r="Y256" s="152"/>
      <c r="Z256" s="152"/>
      <c r="AA256" s="152"/>
      <c r="AB256" s="152"/>
      <c r="AC256" s="152"/>
      <c r="AD256" s="152"/>
      <c r="AE256" s="152"/>
      <c r="AF256" s="152"/>
      <c r="AG256" s="152" t="s">
        <v>114</v>
      </c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1" x14ac:dyDescent="0.25">
      <c r="A257" s="159"/>
      <c r="B257" s="160"/>
      <c r="C257" s="191" t="s">
        <v>287</v>
      </c>
      <c r="D257" s="162"/>
      <c r="E257" s="163"/>
      <c r="F257" s="161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61"/>
      <c r="Y257" s="152"/>
      <c r="Z257" s="152"/>
      <c r="AA257" s="152"/>
      <c r="AB257" s="152"/>
      <c r="AC257" s="152"/>
      <c r="AD257" s="152"/>
      <c r="AE257" s="152"/>
      <c r="AF257" s="152"/>
      <c r="AG257" s="152" t="s">
        <v>118</v>
      </c>
      <c r="AH257" s="152">
        <v>0</v>
      </c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outlineLevel="1" x14ac:dyDescent="0.25">
      <c r="A258" s="159"/>
      <c r="B258" s="160"/>
      <c r="C258" s="191" t="s">
        <v>135</v>
      </c>
      <c r="D258" s="162"/>
      <c r="E258" s="163"/>
      <c r="F258" s="161"/>
      <c r="G258" s="161"/>
      <c r="H258" s="161"/>
      <c r="I258" s="161"/>
      <c r="J258" s="161"/>
      <c r="K258" s="161"/>
      <c r="L258" s="161"/>
      <c r="M258" s="161"/>
      <c r="N258" s="161"/>
      <c r="O258" s="161"/>
      <c r="P258" s="161"/>
      <c r="Q258" s="161"/>
      <c r="R258" s="161"/>
      <c r="S258" s="161"/>
      <c r="T258" s="161"/>
      <c r="U258" s="161"/>
      <c r="V258" s="161"/>
      <c r="W258" s="161"/>
      <c r="X258" s="161"/>
      <c r="Y258" s="152"/>
      <c r="Z258" s="152"/>
      <c r="AA258" s="152"/>
      <c r="AB258" s="152"/>
      <c r="AC258" s="152"/>
      <c r="AD258" s="152"/>
      <c r="AE258" s="152"/>
      <c r="AF258" s="152"/>
      <c r="AG258" s="152" t="s">
        <v>118</v>
      </c>
      <c r="AH258" s="152">
        <v>0</v>
      </c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outlineLevel="1" x14ac:dyDescent="0.25">
      <c r="A259" s="159"/>
      <c r="B259" s="160"/>
      <c r="C259" s="191" t="s">
        <v>288</v>
      </c>
      <c r="D259" s="162"/>
      <c r="E259" s="163">
        <v>11.956</v>
      </c>
      <c r="F259" s="161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61"/>
      <c r="Y259" s="152"/>
      <c r="Z259" s="152"/>
      <c r="AA259" s="152"/>
      <c r="AB259" s="152"/>
      <c r="AC259" s="152"/>
      <c r="AD259" s="152"/>
      <c r="AE259" s="152"/>
      <c r="AF259" s="152"/>
      <c r="AG259" s="152" t="s">
        <v>118</v>
      </c>
      <c r="AH259" s="152">
        <v>0</v>
      </c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ht="20.399999999999999" outlineLevel="1" x14ac:dyDescent="0.25">
      <c r="A260" s="173">
        <v>27</v>
      </c>
      <c r="B260" s="174" t="s">
        <v>289</v>
      </c>
      <c r="C260" s="190" t="s">
        <v>455</v>
      </c>
      <c r="D260" s="175" t="s">
        <v>141</v>
      </c>
      <c r="E260" s="176">
        <v>12.5547</v>
      </c>
      <c r="F260" s="177"/>
      <c r="G260" s="178">
        <f>ROUND(E260*F260,2)</f>
        <v>0</v>
      </c>
      <c r="H260" s="177"/>
      <c r="I260" s="178">
        <f>ROUND(E260*H260,2)</f>
        <v>0</v>
      </c>
      <c r="J260" s="177"/>
      <c r="K260" s="178">
        <f>ROUND(E260*J260,2)</f>
        <v>0</v>
      </c>
      <c r="L260" s="178">
        <v>21</v>
      </c>
      <c r="M260" s="178">
        <f>G260*(1+L260/100)</f>
        <v>0</v>
      </c>
      <c r="N260" s="178">
        <v>1.6840000000000001E-2</v>
      </c>
      <c r="O260" s="178">
        <f>ROUND(E260*N260,2)</f>
        <v>0.21</v>
      </c>
      <c r="P260" s="178">
        <v>0</v>
      </c>
      <c r="Q260" s="178">
        <f>ROUND(E260*P260,2)</f>
        <v>0</v>
      </c>
      <c r="R260" s="178"/>
      <c r="S260" s="178" t="s">
        <v>215</v>
      </c>
      <c r="T260" s="179" t="s">
        <v>112</v>
      </c>
      <c r="U260" s="161">
        <v>3.0419999999999998</v>
      </c>
      <c r="V260" s="161">
        <f>ROUND(E260*U260,2)</f>
        <v>38.19</v>
      </c>
      <c r="W260" s="161"/>
      <c r="X260" s="161" t="s">
        <v>113</v>
      </c>
      <c r="Y260" s="152"/>
      <c r="Z260" s="152"/>
      <c r="AA260" s="152"/>
      <c r="AB260" s="152"/>
      <c r="AC260" s="152"/>
      <c r="AD260" s="152"/>
      <c r="AE260" s="152"/>
      <c r="AF260" s="152"/>
      <c r="AG260" s="152" t="s">
        <v>114</v>
      </c>
      <c r="AH260" s="152"/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outlineLevel="1" x14ac:dyDescent="0.25">
      <c r="A261" s="159"/>
      <c r="B261" s="160"/>
      <c r="C261" s="191" t="s">
        <v>290</v>
      </c>
      <c r="D261" s="162"/>
      <c r="E261" s="163">
        <v>11.784700000000001</v>
      </c>
      <c r="F261" s="161"/>
      <c r="G261" s="161"/>
      <c r="H261" s="161"/>
      <c r="I261" s="161"/>
      <c r="J261" s="161"/>
      <c r="K261" s="161"/>
      <c r="L261" s="161"/>
      <c r="M261" s="161"/>
      <c r="N261" s="161"/>
      <c r="O261" s="161"/>
      <c r="P261" s="161"/>
      <c r="Q261" s="161"/>
      <c r="R261" s="161"/>
      <c r="S261" s="161"/>
      <c r="T261" s="161"/>
      <c r="U261" s="161"/>
      <c r="V261" s="161"/>
      <c r="W261" s="161"/>
      <c r="X261" s="161"/>
      <c r="Y261" s="152"/>
      <c r="Z261" s="152"/>
      <c r="AA261" s="152"/>
      <c r="AB261" s="152"/>
      <c r="AC261" s="152"/>
      <c r="AD261" s="152"/>
      <c r="AE261" s="152"/>
      <c r="AF261" s="152"/>
      <c r="AG261" s="152" t="s">
        <v>118</v>
      </c>
      <c r="AH261" s="152">
        <v>0</v>
      </c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  <c r="BG261" s="152"/>
      <c r="BH261" s="152"/>
    </row>
    <row r="262" spans="1:60" outlineLevel="1" x14ac:dyDescent="0.25">
      <c r="A262" s="159"/>
      <c r="B262" s="160"/>
      <c r="C262" s="191" t="s">
        <v>291</v>
      </c>
      <c r="D262" s="162"/>
      <c r="E262" s="163">
        <v>0.77</v>
      </c>
      <c r="F262" s="161"/>
      <c r="G262" s="161"/>
      <c r="H262" s="161"/>
      <c r="I262" s="161"/>
      <c r="J262" s="161"/>
      <c r="K262" s="161"/>
      <c r="L262" s="161"/>
      <c r="M262" s="161"/>
      <c r="N262" s="161"/>
      <c r="O262" s="161"/>
      <c r="P262" s="161"/>
      <c r="Q262" s="161"/>
      <c r="R262" s="161"/>
      <c r="S262" s="161"/>
      <c r="T262" s="161"/>
      <c r="U262" s="161"/>
      <c r="V262" s="161"/>
      <c r="W262" s="161"/>
      <c r="X262" s="161"/>
      <c r="Y262" s="152"/>
      <c r="Z262" s="152"/>
      <c r="AA262" s="152"/>
      <c r="AB262" s="152"/>
      <c r="AC262" s="152"/>
      <c r="AD262" s="152"/>
      <c r="AE262" s="152"/>
      <c r="AF262" s="152"/>
      <c r="AG262" s="152" t="s">
        <v>118</v>
      </c>
      <c r="AH262" s="152">
        <v>0</v>
      </c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  <c r="BH262" s="152"/>
    </row>
    <row r="263" spans="1:60" outlineLevel="1" x14ac:dyDescent="0.25">
      <c r="A263" s="173">
        <v>28</v>
      </c>
      <c r="B263" s="174" t="s">
        <v>292</v>
      </c>
      <c r="C263" s="190" t="s">
        <v>456</v>
      </c>
      <c r="D263" s="175" t="s">
        <v>130</v>
      </c>
      <c r="E263" s="176">
        <v>450</v>
      </c>
      <c r="F263" s="177"/>
      <c r="G263" s="178">
        <f>ROUND(E263*F263,2)</f>
        <v>0</v>
      </c>
      <c r="H263" s="177"/>
      <c r="I263" s="178">
        <f>ROUND(E263*H263,2)</f>
        <v>0</v>
      </c>
      <c r="J263" s="177"/>
      <c r="K263" s="178">
        <f>ROUND(E263*J263,2)</f>
        <v>0</v>
      </c>
      <c r="L263" s="178">
        <v>21</v>
      </c>
      <c r="M263" s="178">
        <f>G263*(1+L263/100)</f>
        <v>0</v>
      </c>
      <c r="N263" s="178">
        <v>1E-4</v>
      </c>
      <c r="O263" s="178">
        <f>ROUND(E263*N263,2)</f>
        <v>0.05</v>
      </c>
      <c r="P263" s="178">
        <v>0</v>
      </c>
      <c r="Q263" s="178">
        <f>ROUND(E263*P263,2)</f>
        <v>0</v>
      </c>
      <c r="R263" s="178" t="s">
        <v>293</v>
      </c>
      <c r="S263" s="178" t="s">
        <v>112</v>
      </c>
      <c r="T263" s="179" t="s">
        <v>294</v>
      </c>
      <c r="U263" s="161">
        <v>0</v>
      </c>
      <c r="V263" s="161">
        <f>ROUND(E263*U263,2)</f>
        <v>0</v>
      </c>
      <c r="W263" s="161"/>
      <c r="X263" s="161" t="s">
        <v>295</v>
      </c>
      <c r="Y263" s="152"/>
      <c r="Z263" s="152"/>
      <c r="AA263" s="152"/>
      <c r="AB263" s="152"/>
      <c r="AC263" s="152"/>
      <c r="AD263" s="152"/>
      <c r="AE263" s="152"/>
      <c r="AF263" s="152"/>
      <c r="AG263" s="152" t="s">
        <v>296</v>
      </c>
      <c r="AH263" s="152"/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  <c r="BH263" s="152"/>
    </row>
    <row r="264" spans="1:60" outlineLevel="1" x14ac:dyDescent="0.25">
      <c r="A264" s="159"/>
      <c r="B264" s="160"/>
      <c r="C264" s="193" t="s">
        <v>297</v>
      </c>
      <c r="D264" s="164"/>
      <c r="E264" s="165"/>
      <c r="F264" s="161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61"/>
      <c r="Y264" s="152"/>
      <c r="Z264" s="152"/>
      <c r="AA264" s="152"/>
      <c r="AB264" s="152"/>
      <c r="AC264" s="152"/>
      <c r="AD264" s="152"/>
      <c r="AE264" s="152"/>
      <c r="AF264" s="152"/>
      <c r="AG264" s="152" t="s">
        <v>118</v>
      </c>
      <c r="AH264" s="152"/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outlineLevel="1" x14ac:dyDescent="0.25">
      <c r="A265" s="159"/>
      <c r="B265" s="160"/>
      <c r="C265" s="194" t="s">
        <v>298</v>
      </c>
      <c r="D265" s="164"/>
      <c r="E265" s="165">
        <v>447.964</v>
      </c>
      <c r="F265" s="161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61"/>
      <c r="Y265" s="152"/>
      <c r="Z265" s="152"/>
      <c r="AA265" s="152"/>
      <c r="AB265" s="152"/>
      <c r="AC265" s="152"/>
      <c r="AD265" s="152"/>
      <c r="AE265" s="152"/>
      <c r="AF265" s="152"/>
      <c r="AG265" s="152" t="s">
        <v>118</v>
      </c>
      <c r="AH265" s="152">
        <v>2</v>
      </c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1" x14ac:dyDescent="0.25">
      <c r="A266" s="159"/>
      <c r="B266" s="160"/>
      <c r="C266" s="194" t="s">
        <v>299</v>
      </c>
      <c r="D266" s="164"/>
      <c r="E266" s="165">
        <v>179.18559999999999</v>
      </c>
      <c r="F266" s="161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61"/>
      <c r="Y266" s="152"/>
      <c r="Z266" s="152"/>
      <c r="AA266" s="152"/>
      <c r="AB266" s="152"/>
      <c r="AC266" s="152"/>
      <c r="AD266" s="152"/>
      <c r="AE266" s="152"/>
      <c r="AF266" s="152"/>
      <c r="AG266" s="152" t="s">
        <v>118</v>
      </c>
      <c r="AH266" s="152">
        <v>2</v>
      </c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outlineLevel="1" x14ac:dyDescent="0.25">
      <c r="A267" s="159"/>
      <c r="B267" s="160"/>
      <c r="C267" s="193" t="s">
        <v>300</v>
      </c>
      <c r="D267" s="164"/>
      <c r="E267" s="165"/>
      <c r="F267" s="161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61"/>
      <c r="Y267" s="152"/>
      <c r="Z267" s="152"/>
      <c r="AA267" s="152"/>
      <c r="AB267" s="152"/>
      <c r="AC267" s="152"/>
      <c r="AD267" s="152"/>
      <c r="AE267" s="152"/>
      <c r="AF267" s="152"/>
      <c r="AG267" s="152" t="s">
        <v>118</v>
      </c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outlineLevel="1" x14ac:dyDescent="0.25">
      <c r="A268" s="159"/>
      <c r="B268" s="160"/>
      <c r="C268" s="191" t="s">
        <v>301</v>
      </c>
      <c r="D268" s="162"/>
      <c r="E268" s="163">
        <v>450</v>
      </c>
      <c r="F268" s="161"/>
      <c r="G268" s="161"/>
      <c r="H268" s="161"/>
      <c r="I268" s="161"/>
      <c r="J268" s="161"/>
      <c r="K268" s="161"/>
      <c r="L268" s="161"/>
      <c r="M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61"/>
      <c r="X268" s="161"/>
      <c r="Y268" s="152"/>
      <c r="Z268" s="152"/>
      <c r="AA268" s="152"/>
      <c r="AB268" s="152"/>
      <c r="AC268" s="152"/>
      <c r="AD268" s="152"/>
      <c r="AE268" s="152"/>
      <c r="AF268" s="152"/>
      <c r="AG268" s="152" t="s">
        <v>118</v>
      </c>
      <c r="AH268" s="152">
        <v>0</v>
      </c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outlineLevel="1" x14ac:dyDescent="0.25">
      <c r="A269" s="173">
        <v>29</v>
      </c>
      <c r="B269" s="174" t="s">
        <v>302</v>
      </c>
      <c r="C269" s="190" t="s">
        <v>303</v>
      </c>
      <c r="D269" s="175" t="s">
        <v>130</v>
      </c>
      <c r="E269" s="176">
        <v>2.5</v>
      </c>
      <c r="F269" s="177"/>
      <c r="G269" s="178">
        <f>ROUND(E269*F269,2)</f>
        <v>0</v>
      </c>
      <c r="H269" s="177"/>
      <c r="I269" s="178">
        <f>ROUND(E269*H269,2)</f>
        <v>0</v>
      </c>
      <c r="J269" s="177"/>
      <c r="K269" s="178">
        <f>ROUND(E269*J269,2)</f>
        <v>0</v>
      </c>
      <c r="L269" s="178">
        <v>21</v>
      </c>
      <c r="M269" s="178">
        <f>G269*(1+L269/100)</f>
        <v>0</v>
      </c>
      <c r="N269" s="178">
        <v>5.0000000000000001E-4</v>
      </c>
      <c r="O269" s="178">
        <f>ROUND(E269*N269,2)</f>
        <v>0</v>
      </c>
      <c r="P269" s="178">
        <v>0</v>
      </c>
      <c r="Q269" s="178">
        <f>ROUND(E269*P269,2)</f>
        <v>0</v>
      </c>
      <c r="R269" s="178" t="s">
        <v>293</v>
      </c>
      <c r="S269" s="178" t="s">
        <v>112</v>
      </c>
      <c r="T269" s="179" t="s">
        <v>294</v>
      </c>
      <c r="U269" s="161">
        <v>0</v>
      </c>
      <c r="V269" s="161">
        <f>ROUND(E269*U269,2)</f>
        <v>0</v>
      </c>
      <c r="W269" s="161"/>
      <c r="X269" s="161" t="s">
        <v>295</v>
      </c>
      <c r="Y269" s="152"/>
      <c r="Z269" s="152"/>
      <c r="AA269" s="152"/>
      <c r="AB269" s="152"/>
      <c r="AC269" s="152"/>
      <c r="AD269" s="152"/>
      <c r="AE269" s="152"/>
      <c r="AF269" s="152"/>
      <c r="AG269" s="152" t="s">
        <v>296</v>
      </c>
      <c r="AH269" s="152"/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  <c r="BH269" s="152"/>
    </row>
    <row r="270" spans="1:60" outlineLevel="1" x14ac:dyDescent="0.25">
      <c r="A270" s="159"/>
      <c r="B270" s="160"/>
      <c r="C270" s="193" t="s">
        <v>297</v>
      </c>
      <c r="D270" s="164"/>
      <c r="E270" s="165"/>
      <c r="F270" s="161"/>
      <c r="G270" s="161"/>
      <c r="H270" s="161"/>
      <c r="I270" s="161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61"/>
      <c r="Y270" s="152"/>
      <c r="Z270" s="152"/>
      <c r="AA270" s="152"/>
      <c r="AB270" s="152"/>
      <c r="AC270" s="152"/>
      <c r="AD270" s="152"/>
      <c r="AE270" s="152"/>
      <c r="AF270" s="152"/>
      <c r="AG270" s="152" t="s">
        <v>118</v>
      </c>
      <c r="AH270" s="152"/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1" x14ac:dyDescent="0.25">
      <c r="A271" s="159"/>
      <c r="B271" s="160"/>
      <c r="C271" s="194" t="s">
        <v>304</v>
      </c>
      <c r="D271" s="164"/>
      <c r="E271" s="165">
        <v>2.42</v>
      </c>
      <c r="F271" s="161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  <c r="Y271" s="152"/>
      <c r="Z271" s="152"/>
      <c r="AA271" s="152"/>
      <c r="AB271" s="152"/>
      <c r="AC271" s="152"/>
      <c r="AD271" s="152"/>
      <c r="AE271" s="152"/>
      <c r="AF271" s="152"/>
      <c r="AG271" s="152" t="s">
        <v>118</v>
      </c>
      <c r="AH271" s="152">
        <v>2</v>
      </c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outlineLevel="1" x14ac:dyDescent="0.25">
      <c r="A272" s="159"/>
      <c r="B272" s="160"/>
      <c r="C272" s="193" t="s">
        <v>300</v>
      </c>
      <c r="D272" s="164"/>
      <c r="E272" s="165"/>
      <c r="F272" s="161"/>
      <c r="G272" s="161"/>
      <c r="H272" s="161"/>
      <c r="I272" s="161"/>
      <c r="J272" s="161"/>
      <c r="K272" s="161"/>
      <c r="L272" s="161"/>
      <c r="M272" s="161"/>
      <c r="N272" s="161"/>
      <c r="O272" s="161"/>
      <c r="P272" s="161"/>
      <c r="Q272" s="161"/>
      <c r="R272" s="161"/>
      <c r="S272" s="161"/>
      <c r="T272" s="161"/>
      <c r="U272" s="161"/>
      <c r="V272" s="161"/>
      <c r="W272" s="161"/>
      <c r="X272" s="161"/>
      <c r="Y272" s="152"/>
      <c r="Z272" s="152"/>
      <c r="AA272" s="152"/>
      <c r="AB272" s="152"/>
      <c r="AC272" s="152"/>
      <c r="AD272" s="152"/>
      <c r="AE272" s="152"/>
      <c r="AF272" s="152"/>
      <c r="AG272" s="152" t="s">
        <v>118</v>
      </c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outlineLevel="1" x14ac:dyDescent="0.25">
      <c r="A273" s="159"/>
      <c r="B273" s="160"/>
      <c r="C273" s="191" t="s">
        <v>305</v>
      </c>
      <c r="D273" s="162"/>
      <c r="E273" s="163">
        <v>2.5</v>
      </c>
      <c r="F273" s="161"/>
      <c r="G273" s="161"/>
      <c r="H273" s="161"/>
      <c r="I273" s="161"/>
      <c r="J273" s="161"/>
      <c r="K273" s="161"/>
      <c r="L273" s="161"/>
      <c r="M273" s="161"/>
      <c r="N273" s="161"/>
      <c r="O273" s="161"/>
      <c r="P273" s="161"/>
      <c r="Q273" s="161"/>
      <c r="R273" s="161"/>
      <c r="S273" s="161"/>
      <c r="T273" s="161"/>
      <c r="U273" s="161"/>
      <c r="V273" s="161"/>
      <c r="W273" s="161"/>
      <c r="X273" s="161"/>
      <c r="Y273" s="152"/>
      <c r="Z273" s="152"/>
      <c r="AA273" s="152"/>
      <c r="AB273" s="152"/>
      <c r="AC273" s="152"/>
      <c r="AD273" s="152"/>
      <c r="AE273" s="152"/>
      <c r="AF273" s="152"/>
      <c r="AG273" s="152" t="s">
        <v>118</v>
      </c>
      <c r="AH273" s="152">
        <v>0</v>
      </c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outlineLevel="1" x14ac:dyDescent="0.25">
      <c r="A274" s="173">
        <v>30</v>
      </c>
      <c r="B274" s="174" t="s">
        <v>306</v>
      </c>
      <c r="C274" s="190" t="s">
        <v>307</v>
      </c>
      <c r="D274" s="175" t="s">
        <v>130</v>
      </c>
      <c r="E274" s="176">
        <v>2.5</v>
      </c>
      <c r="F274" s="177"/>
      <c r="G274" s="178">
        <f>ROUND(E274*F274,2)</f>
        <v>0</v>
      </c>
      <c r="H274" s="177"/>
      <c r="I274" s="178">
        <f>ROUND(E274*H274,2)</f>
        <v>0</v>
      </c>
      <c r="J274" s="177"/>
      <c r="K274" s="178">
        <f>ROUND(E274*J274,2)</f>
        <v>0</v>
      </c>
      <c r="L274" s="178">
        <v>21</v>
      </c>
      <c r="M274" s="178">
        <f>G274*(1+L274/100)</f>
        <v>0</v>
      </c>
      <c r="N274" s="178">
        <v>4.0999999999999999E-4</v>
      </c>
      <c r="O274" s="178">
        <f>ROUND(E274*N274,2)</f>
        <v>0</v>
      </c>
      <c r="P274" s="178">
        <v>0</v>
      </c>
      <c r="Q274" s="178">
        <f>ROUND(E274*P274,2)</f>
        <v>0</v>
      </c>
      <c r="R274" s="178"/>
      <c r="S274" s="178" t="s">
        <v>215</v>
      </c>
      <c r="T274" s="179" t="s">
        <v>294</v>
      </c>
      <c r="U274" s="161">
        <v>0</v>
      </c>
      <c r="V274" s="161">
        <f>ROUND(E274*U274,2)</f>
        <v>0</v>
      </c>
      <c r="W274" s="161"/>
      <c r="X274" s="161" t="s">
        <v>295</v>
      </c>
      <c r="Y274" s="152"/>
      <c r="Z274" s="152"/>
      <c r="AA274" s="152"/>
      <c r="AB274" s="152"/>
      <c r="AC274" s="152"/>
      <c r="AD274" s="152"/>
      <c r="AE274" s="152"/>
      <c r="AF274" s="152"/>
      <c r="AG274" s="152" t="s">
        <v>296</v>
      </c>
      <c r="AH274" s="152"/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 outlineLevel="1" x14ac:dyDescent="0.25">
      <c r="A275" s="159"/>
      <c r="B275" s="160"/>
      <c r="C275" s="193" t="s">
        <v>297</v>
      </c>
      <c r="D275" s="164"/>
      <c r="E275" s="165"/>
      <c r="F275" s="161"/>
      <c r="G275" s="161"/>
      <c r="H275" s="161"/>
      <c r="I275" s="161"/>
      <c r="J275" s="161"/>
      <c r="K275" s="161"/>
      <c r="L275" s="161"/>
      <c r="M275" s="161"/>
      <c r="N275" s="161"/>
      <c r="O275" s="161"/>
      <c r="P275" s="161"/>
      <c r="Q275" s="161"/>
      <c r="R275" s="161"/>
      <c r="S275" s="161"/>
      <c r="T275" s="161"/>
      <c r="U275" s="161"/>
      <c r="V275" s="161"/>
      <c r="W275" s="161"/>
      <c r="X275" s="161"/>
      <c r="Y275" s="152"/>
      <c r="Z275" s="152"/>
      <c r="AA275" s="152"/>
      <c r="AB275" s="152"/>
      <c r="AC275" s="152"/>
      <c r="AD275" s="152"/>
      <c r="AE275" s="152"/>
      <c r="AF275" s="152"/>
      <c r="AG275" s="152" t="s">
        <v>118</v>
      </c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  <c r="BH275" s="152"/>
    </row>
    <row r="276" spans="1:60" outlineLevel="1" x14ac:dyDescent="0.25">
      <c r="A276" s="159"/>
      <c r="B276" s="160"/>
      <c r="C276" s="194" t="s">
        <v>308</v>
      </c>
      <c r="D276" s="164"/>
      <c r="E276" s="165">
        <v>2.1560000000000001</v>
      </c>
      <c r="F276" s="161"/>
      <c r="G276" s="161"/>
      <c r="H276" s="161"/>
      <c r="I276" s="161"/>
      <c r="J276" s="161"/>
      <c r="K276" s="161"/>
      <c r="L276" s="161"/>
      <c r="M276" s="161"/>
      <c r="N276" s="161"/>
      <c r="O276" s="161"/>
      <c r="P276" s="161"/>
      <c r="Q276" s="161"/>
      <c r="R276" s="161"/>
      <c r="S276" s="161"/>
      <c r="T276" s="161"/>
      <c r="U276" s="161"/>
      <c r="V276" s="161"/>
      <c r="W276" s="161"/>
      <c r="X276" s="161"/>
      <c r="Y276" s="152"/>
      <c r="Z276" s="152"/>
      <c r="AA276" s="152"/>
      <c r="AB276" s="152"/>
      <c r="AC276" s="152"/>
      <c r="AD276" s="152"/>
      <c r="AE276" s="152"/>
      <c r="AF276" s="152"/>
      <c r="AG276" s="152" t="s">
        <v>118</v>
      </c>
      <c r="AH276" s="152">
        <v>2</v>
      </c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  <c r="BH276" s="152"/>
    </row>
    <row r="277" spans="1:60" outlineLevel="1" x14ac:dyDescent="0.25">
      <c r="A277" s="159"/>
      <c r="B277" s="160"/>
      <c r="C277" s="193" t="s">
        <v>300</v>
      </c>
      <c r="D277" s="164"/>
      <c r="E277" s="165"/>
      <c r="F277" s="161"/>
      <c r="G277" s="161"/>
      <c r="H277" s="161"/>
      <c r="I277" s="161"/>
      <c r="J277" s="161"/>
      <c r="K277" s="161"/>
      <c r="L277" s="161"/>
      <c r="M277" s="161"/>
      <c r="N277" s="161"/>
      <c r="O277" s="161"/>
      <c r="P277" s="161"/>
      <c r="Q277" s="161"/>
      <c r="R277" s="161"/>
      <c r="S277" s="161"/>
      <c r="T277" s="161"/>
      <c r="U277" s="161"/>
      <c r="V277" s="161"/>
      <c r="W277" s="161"/>
      <c r="X277" s="161"/>
      <c r="Y277" s="152"/>
      <c r="Z277" s="152"/>
      <c r="AA277" s="152"/>
      <c r="AB277" s="152"/>
      <c r="AC277" s="152"/>
      <c r="AD277" s="152"/>
      <c r="AE277" s="152"/>
      <c r="AF277" s="152"/>
      <c r="AG277" s="152" t="s">
        <v>118</v>
      </c>
      <c r="AH277" s="152"/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outlineLevel="1" x14ac:dyDescent="0.25">
      <c r="A278" s="159"/>
      <c r="B278" s="160"/>
      <c r="C278" s="191" t="s">
        <v>305</v>
      </c>
      <c r="D278" s="162"/>
      <c r="E278" s="163">
        <v>2.5</v>
      </c>
      <c r="F278" s="161"/>
      <c r="G278" s="161"/>
      <c r="H278" s="161"/>
      <c r="I278" s="161"/>
      <c r="J278" s="161"/>
      <c r="K278" s="161"/>
      <c r="L278" s="161"/>
      <c r="M278" s="161"/>
      <c r="N278" s="161"/>
      <c r="O278" s="161"/>
      <c r="P278" s="161"/>
      <c r="Q278" s="161"/>
      <c r="R278" s="161"/>
      <c r="S278" s="161"/>
      <c r="T278" s="161"/>
      <c r="U278" s="161"/>
      <c r="V278" s="161"/>
      <c r="W278" s="161"/>
      <c r="X278" s="161"/>
      <c r="Y278" s="152"/>
      <c r="Z278" s="152"/>
      <c r="AA278" s="152"/>
      <c r="AB278" s="152"/>
      <c r="AC278" s="152"/>
      <c r="AD278" s="152"/>
      <c r="AE278" s="152"/>
      <c r="AF278" s="152"/>
      <c r="AG278" s="152" t="s">
        <v>118</v>
      </c>
      <c r="AH278" s="152">
        <v>0</v>
      </c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x14ac:dyDescent="0.25">
      <c r="A279" s="167" t="s">
        <v>106</v>
      </c>
      <c r="B279" s="168" t="s">
        <v>61</v>
      </c>
      <c r="C279" s="189" t="s">
        <v>62</v>
      </c>
      <c r="D279" s="169"/>
      <c r="E279" s="170"/>
      <c r="F279" s="171"/>
      <c r="G279" s="171">
        <f>SUMIF(AG280:AG295,"&lt;&gt;NOR",G280:G295)</f>
        <v>0</v>
      </c>
      <c r="H279" s="171"/>
      <c r="I279" s="171">
        <f>SUM(I280:I295)</f>
        <v>0</v>
      </c>
      <c r="J279" s="171"/>
      <c r="K279" s="171">
        <f>SUM(K280:K295)</f>
        <v>0</v>
      </c>
      <c r="L279" s="171"/>
      <c r="M279" s="171">
        <f>SUM(M280:M295)</f>
        <v>0</v>
      </c>
      <c r="N279" s="171"/>
      <c r="O279" s="171">
        <f>SUM(O280:O295)</f>
        <v>8.3099999999999987</v>
      </c>
      <c r="P279" s="171"/>
      <c r="Q279" s="171">
        <f>SUM(Q280:Q295)</f>
        <v>0</v>
      </c>
      <c r="R279" s="171"/>
      <c r="S279" s="171"/>
      <c r="T279" s="172"/>
      <c r="U279" s="166"/>
      <c r="V279" s="166">
        <f>SUM(V280:V295)</f>
        <v>129.79999999999998</v>
      </c>
      <c r="W279" s="166"/>
      <c r="X279" s="166"/>
      <c r="AG279" t="s">
        <v>107</v>
      </c>
    </row>
    <row r="280" spans="1:60" ht="20.399999999999999" outlineLevel="1" x14ac:dyDescent="0.25">
      <c r="A280" s="173">
        <v>31</v>
      </c>
      <c r="B280" s="174" t="s">
        <v>309</v>
      </c>
      <c r="C280" s="190" t="s">
        <v>310</v>
      </c>
      <c r="D280" s="175" t="s">
        <v>141</v>
      </c>
      <c r="E280" s="176">
        <v>407.80500000000001</v>
      </c>
      <c r="F280" s="177"/>
      <c r="G280" s="178">
        <f>ROUND(E280*F280,2)</f>
        <v>0</v>
      </c>
      <c r="H280" s="177"/>
      <c r="I280" s="178">
        <f>ROUND(E280*H280,2)</f>
        <v>0</v>
      </c>
      <c r="J280" s="177"/>
      <c r="K280" s="178">
        <f>ROUND(E280*J280,2)</f>
        <v>0</v>
      </c>
      <c r="L280" s="178">
        <v>21</v>
      </c>
      <c r="M280" s="178">
        <f>G280*(1+L280/100)</f>
        <v>0</v>
      </c>
      <c r="N280" s="178">
        <v>1.8380000000000001E-2</v>
      </c>
      <c r="O280" s="178">
        <f>ROUND(E280*N280,2)</f>
        <v>7.5</v>
      </c>
      <c r="P280" s="178">
        <v>0</v>
      </c>
      <c r="Q280" s="178">
        <f>ROUND(E280*P280,2)</f>
        <v>0</v>
      </c>
      <c r="R280" s="178" t="s">
        <v>311</v>
      </c>
      <c r="S280" s="178" t="s">
        <v>112</v>
      </c>
      <c r="T280" s="179" t="s">
        <v>112</v>
      </c>
      <c r="U280" s="161">
        <v>0.13900000000000001</v>
      </c>
      <c r="V280" s="161">
        <f>ROUND(E280*U280,2)</f>
        <v>56.68</v>
      </c>
      <c r="W280" s="161"/>
      <c r="X280" s="161" t="s">
        <v>113</v>
      </c>
      <c r="Y280" s="152"/>
      <c r="Z280" s="152"/>
      <c r="AA280" s="152"/>
      <c r="AB280" s="152"/>
      <c r="AC280" s="152"/>
      <c r="AD280" s="152"/>
      <c r="AE280" s="152"/>
      <c r="AF280" s="152"/>
      <c r="AG280" s="152" t="s">
        <v>114</v>
      </c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1" x14ac:dyDescent="0.25">
      <c r="A281" s="159"/>
      <c r="B281" s="160"/>
      <c r="C281" s="256" t="s">
        <v>312</v>
      </c>
      <c r="D281" s="257"/>
      <c r="E281" s="257"/>
      <c r="F281" s="257"/>
      <c r="G281" s="257"/>
      <c r="H281" s="161"/>
      <c r="I281" s="161"/>
      <c r="J281" s="161"/>
      <c r="K281" s="161"/>
      <c r="L281" s="161"/>
      <c r="M281" s="161"/>
      <c r="N281" s="161"/>
      <c r="O281" s="161"/>
      <c r="P281" s="161"/>
      <c r="Q281" s="161"/>
      <c r="R281" s="161"/>
      <c r="S281" s="161"/>
      <c r="T281" s="161"/>
      <c r="U281" s="161"/>
      <c r="V281" s="161"/>
      <c r="W281" s="161"/>
      <c r="X281" s="161"/>
      <c r="Y281" s="152"/>
      <c r="Z281" s="152"/>
      <c r="AA281" s="152"/>
      <c r="AB281" s="152"/>
      <c r="AC281" s="152"/>
      <c r="AD281" s="152"/>
      <c r="AE281" s="152"/>
      <c r="AF281" s="152"/>
      <c r="AG281" s="152" t="s">
        <v>116</v>
      </c>
      <c r="AH281" s="152"/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outlineLevel="1" x14ac:dyDescent="0.25">
      <c r="A282" s="159"/>
      <c r="B282" s="160"/>
      <c r="C282" s="254" t="s">
        <v>313</v>
      </c>
      <c r="D282" s="255"/>
      <c r="E282" s="255"/>
      <c r="F282" s="255"/>
      <c r="G282" s="255"/>
      <c r="H282" s="161"/>
      <c r="I282" s="161"/>
      <c r="J282" s="161"/>
      <c r="K282" s="161"/>
      <c r="L282" s="161"/>
      <c r="M282" s="161"/>
      <c r="N282" s="161"/>
      <c r="O282" s="161"/>
      <c r="P282" s="161"/>
      <c r="Q282" s="161"/>
      <c r="R282" s="161"/>
      <c r="S282" s="161"/>
      <c r="T282" s="161"/>
      <c r="U282" s="161"/>
      <c r="V282" s="161"/>
      <c r="W282" s="161"/>
      <c r="X282" s="161"/>
      <c r="Y282" s="152"/>
      <c r="Z282" s="152"/>
      <c r="AA282" s="152"/>
      <c r="AB282" s="152"/>
      <c r="AC282" s="152"/>
      <c r="AD282" s="152"/>
      <c r="AE282" s="152"/>
      <c r="AF282" s="152"/>
      <c r="AG282" s="152" t="s">
        <v>314</v>
      </c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outlineLevel="1" x14ac:dyDescent="0.25">
      <c r="A283" s="159"/>
      <c r="B283" s="160"/>
      <c r="C283" s="191" t="s">
        <v>135</v>
      </c>
      <c r="D283" s="162"/>
      <c r="E283" s="163"/>
      <c r="F283" s="161"/>
      <c r="G283" s="161"/>
      <c r="H283" s="161"/>
      <c r="I283" s="161"/>
      <c r="J283" s="161"/>
      <c r="K283" s="161"/>
      <c r="L283" s="161"/>
      <c r="M283" s="161"/>
      <c r="N283" s="161"/>
      <c r="O283" s="161"/>
      <c r="P283" s="161"/>
      <c r="Q283" s="161"/>
      <c r="R283" s="161"/>
      <c r="S283" s="161"/>
      <c r="T283" s="161"/>
      <c r="U283" s="161"/>
      <c r="V283" s="161"/>
      <c r="W283" s="161"/>
      <c r="X283" s="161"/>
      <c r="Y283" s="152"/>
      <c r="Z283" s="152"/>
      <c r="AA283" s="152"/>
      <c r="AB283" s="152"/>
      <c r="AC283" s="152"/>
      <c r="AD283" s="152"/>
      <c r="AE283" s="152"/>
      <c r="AF283" s="152"/>
      <c r="AG283" s="152" t="s">
        <v>118</v>
      </c>
      <c r="AH283" s="152">
        <v>0</v>
      </c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outlineLevel="1" x14ac:dyDescent="0.25">
      <c r="A284" s="159"/>
      <c r="B284" s="160"/>
      <c r="C284" s="191" t="s">
        <v>315</v>
      </c>
      <c r="D284" s="162"/>
      <c r="E284" s="163">
        <v>223.41200000000001</v>
      </c>
      <c r="F284" s="161"/>
      <c r="G284" s="161"/>
      <c r="H284" s="161"/>
      <c r="I284" s="161"/>
      <c r="J284" s="161"/>
      <c r="K284" s="161"/>
      <c r="L284" s="161"/>
      <c r="M284" s="161"/>
      <c r="N284" s="161"/>
      <c r="O284" s="161"/>
      <c r="P284" s="161"/>
      <c r="Q284" s="161"/>
      <c r="R284" s="161"/>
      <c r="S284" s="161"/>
      <c r="T284" s="161"/>
      <c r="U284" s="161"/>
      <c r="V284" s="161"/>
      <c r="W284" s="161"/>
      <c r="X284" s="161"/>
      <c r="Y284" s="152"/>
      <c r="Z284" s="152"/>
      <c r="AA284" s="152"/>
      <c r="AB284" s="152"/>
      <c r="AC284" s="152"/>
      <c r="AD284" s="152"/>
      <c r="AE284" s="152"/>
      <c r="AF284" s="152"/>
      <c r="AG284" s="152" t="s">
        <v>118</v>
      </c>
      <c r="AH284" s="152">
        <v>0</v>
      </c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outlineLevel="1" x14ac:dyDescent="0.25">
      <c r="A285" s="159"/>
      <c r="B285" s="160"/>
      <c r="C285" s="191" t="s">
        <v>316</v>
      </c>
      <c r="D285" s="162"/>
      <c r="E285" s="163">
        <v>2.73</v>
      </c>
      <c r="F285" s="161"/>
      <c r="G285" s="161"/>
      <c r="H285" s="161"/>
      <c r="I285" s="161"/>
      <c r="J285" s="161"/>
      <c r="K285" s="161"/>
      <c r="L285" s="161"/>
      <c r="M285" s="161"/>
      <c r="N285" s="161"/>
      <c r="O285" s="161"/>
      <c r="P285" s="161"/>
      <c r="Q285" s="161"/>
      <c r="R285" s="161"/>
      <c r="S285" s="161"/>
      <c r="T285" s="161"/>
      <c r="U285" s="161"/>
      <c r="V285" s="161"/>
      <c r="W285" s="161"/>
      <c r="X285" s="161"/>
      <c r="Y285" s="152"/>
      <c r="Z285" s="152"/>
      <c r="AA285" s="152"/>
      <c r="AB285" s="152"/>
      <c r="AC285" s="152"/>
      <c r="AD285" s="152"/>
      <c r="AE285" s="152"/>
      <c r="AF285" s="152"/>
      <c r="AG285" s="152" t="s">
        <v>118</v>
      </c>
      <c r="AH285" s="152">
        <v>0</v>
      </c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  <c r="BH285" s="152"/>
    </row>
    <row r="286" spans="1:60" outlineLevel="1" x14ac:dyDescent="0.25">
      <c r="A286" s="159"/>
      <c r="B286" s="160"/>
      <c r="C286" s="191" t="s">
        <v>132</v>
      </c>
      <c r="D286" s="162"/>
      <c r="E286" s="163"/>
      <c r="F286" s="161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61"/>
      <c r="Y286" s="152"/>
      <c r="Z286" s="152"/>
      <c r="AA286" s="152"/>
      <c r="AB286" s="152"/>
      <c r="AC286" s="152"/>
      <c r="AD286" s="152"/>
      <c r="AE286" s="152"/>
      <c r="AF286" s="152"/>
      <c r="AG286" s="152" t="s">
        <v>118</v>
      </c>
      <c r="AH286" s="152">
        <v>0</v>
      </c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outlineLevel="1" x14ac:dyDescent="0.25">
      <c r="A287" s="159"/>
      <c r="B287" s="160"/>
      <c r="C287" s="191" t="s">
        <v>317</v>
      </c>
      <c r="D287" s="162"/>
      <c r="E287" s="163">
        <v>89.427999999999997</v>
      </c>
      <c r="F287" s="161"/>
      <c r="G287" s="161"/>
      <c r="H287" s="161"/>
      <c r="I287" s="161"/>
      <c r="J287" s="161"/>
      <c r="K287" s="161"/>
      <c r="L287" s="161"/>
      <c r="M287" s="161"/>
      <c r="N287" s="161"/>
      <c r="O287" s="161"/>
      <c r="P287" s="161"/>
      <c r="Q287" s="161"/>
      <c r="R287" s="161"/>
      <c r="S287" s="161"/>
      <c r="T287" s="161"/>
      <c r="U287" s="161"/>
      <c r="V287" s="161"/>
      <c r="W287" s="161"/>
      <c r="X287" s="161"/>
      <c r="Y287" s="152"/>
      <c r="Z287" s="152"/>
      <c r="AA287" s="152"/>
      <c r="AB287" s="152"/>
      <c r="AC287" s="152"/>
      <c r="AD287" s="152"/>
      <c r="AE287" s="152"/>
      <c r="AF287" s="152"/>
      <c r="AG287" s="152" t="s">
        <v>118</v>
      </c>
      <c r="AH287" s="152">
        <v>0</v>
      </c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outlineLevel="1" x14ac:dyDescent="0.25">
      <c r="A288" s="159"/>
      <c r="B288" s="160"/>
      <c r="C288" s="191" t="s">
        <v>318</v>
      </c>
      <c r="D288" s="162"/>
      <c r="E288" s="163">
        <v>92.234999999999999</v>
      </c>
      <c r="F288" s="161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61"/>
      <c r="Y288" s="152"/>
      <c r="Z288" s="152"/>
      <c r="AA288" s="152"/>
      <c r="AB288" s="152"/>
      <c r="AC288" s="152"/>
      <c r="AD288" s="152"/>
      <c r="AE288" s="152"/>
      <c r="AF288" s="152"/>
      <c r="AG288" s="152" t="s">
        <v>118</v>
      </c>
      <c r="AH288" s="152">
        <v>0</v>
      </c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ht="30.6" outlineLevel="1" x14ac:dyDescent="0.25">
      <c r="A289" s="173">
        <v>32</v>
      </c>
      <c r="B289" s="174" t="s">
        <v>319</v>
      </c>
      <c r="C289" s="190" t="s">
        <v>320</v>
      </c>
      <c r="D289" s="175" t="s">
        <v>141</v>
      </c>
      <c r="E289" s="176">
        <v>815.61</v>
      </c>
      <c r="F289" s="177"/>
      <c r="G289" s="178">
        <f>ROUND(E289*F289,2)</f>
        <v>0</v>
      </c>
      <c r="H289" s="177"/>
      <c r="I289" s="178">
        <f>ROUND(E289*H289,2)</f>
        <v>0</v>
      </c>
      <c r="J289" s="177"/>
      <c r="K289" s="178">
        <f>ROUND(E289*J289,2)</f>
        <v>0</v>
      </c>
      <c r="L289" s="178">
        <v>21</v>
      </c>
      <c r="M289" s="178">
        <f>G289*(1+L289/100)</f>
        <v>0</v>
      </c>
      <c r="N289" s="178">
        <v>9.5E-4</v>
      </c>
      <c r="O289" s="178">
        <f>ROUND(E289*N289,2)</f>
        <v>0.77</v>
      </c>
      <c r="P289" s="178">
        <v>0</v>
      </c>
      <c r="Q289" s="178">
        <f>ROUND(E289*P289,2)</f>
        <v>0</v>
      </c>
      <c r="R289" s="178" t="s">
        <v>311</v>
      </c>
      <c r="S289" s="178" t="s">
        <v>112</v>
      </c>
      <c r="T289" s="179" t="s">
        <v>112</v>
      </c>
      <c r="U289" s="161">
        <v>7.0000000000000001E-3</v>
      </c>
      <c r="V289" s="161">
        <f>ROUND(E289*U289,2)</f>
        <v>5.71</v>
      </c>
      <c r="W289" s="161"/>
      <c r="X289" s="161" t="s">
        <v>113</v>
      </c>
      <c r="Y289" s="152"/>
      <c r="Z289" s="152"/>
      <c r="AA289" s="152"/>
      <c r="AB289" s="152"/>
      <c r="AC289" s="152"/>
      <c r="AD289" s="152"/>
      <c r="AE289" s="152"/>
      <c r="AF289" s="152"/>
      <c r="AG289" s="152" t="s">
        <v>114</v>
      </c>
      <c r="AH289" s="152"/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outlineLevel="1" x14ac:dyDescent="0.25">
      <c r="A290" s="159"/>
      <c r="B290" s="160"/>
      <c r="C290" s="256" t="s">
        <v>312</v>
      </c>
      <c r="D290" s="257"/>
      <c r="E290" s="257"/>
      <c r="F290" s="257"/>
      <c r="G290" s="257"/>
      <c r="H290" s="161"/>
      <c r="I290" s="161"/>
      <c r="J290" s="161"/>
      <c r="K290" s="161"/>
      <c r="L290" s="161"/>
      <c r="M290" s="161"/>
      <c r="N290" s="161"/>
      <c r="O290" s="161"/>
      <c r="P290" s="161"/>
      <c r="Q290" s="161"/>
      <c r="R290" s="161"/>
      <c r="S290" s="161"/>
      <c r="T290" s="161"/>
      <c r="U290" s="161"/>
      <c r="V290" s="161"/>
      <c r="W290" s="161"/>
      <c r="X290" s="161"/>
      <c r="Y290" s="152"/>
      <c r="Z290" s="152"/>
      <c r="AA290" s="152"/>
      <c r="AB290" s="152"/>
      <c r="AC290" s="152"/>
      <c r="AD290" s="152"/>
      <c r="AE290" s="152"/>
      <c r="AF290" s="152"/>
      <c r="AG290" s="152" t="s">
        <v>116</v>
      </c>
      <c r="AH290" s="152"/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outlineLevel="1" x14ac:dyDescent="0.25">
      <c r="A291" s="159"/>
      <c r="B291" s="160"/>
      <c r="C291" s="191" t="s">
        <v>321</v>
      </c>
      <c r="D291" s="162"/>
      <c r="E291" s="163">
        <v>815.61</v>
      </c>
      <c r="F291" s="161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61"/>
      <c r="Y291" s="152"/>
      <c r="Z291" s="152"/>
      <c r="AA291" s="152"/>
      <c r="AB291" s="152"/>
      <c r="AC291" s="152"/>
      <c r="AD291" s="152"/>
      <c r="AE291" s="152"/>
      <c r="AF291" s="152"/>
      <c r="AG291" s="152" t="s">
        <v>118</v>
      </c>
      <c r="AH291" s="152">
        <v>0</v>
      </c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outlineLevel="1" x14ac:dyDescent="0.25">
      <c r="A292" s="181">
        <v>33</v>
      </c>
      <c r="B292" s="182" t="s">
        <v>322</v>
      </c>
      <c r="C292" s="192" t="s">
        <v>323</v>
      </c>
      <c r="D292" s="183" t="s">
        <v>141</v>
      </c>
      <c r="E292" s="184">
        <v>407.80500000000001</v>
      </c>
      <c r="F292" s="185"/>
      <c r="G292" s="186">
        <f>ROUND(E292*F292,2)</f>
        <v>0</v>
      </c>
      <c r="H292" s="185"/>
      <c r="I292" s="186">
        <f>ROUND(E292*H292,2)</f>
        <v>0</v>
      </c>
      <c r="J292" s="185"/>
      <c r="K292" s="186">
        <f>ROUND(E292*J292,2)</f>
        <v>0</v>
      </c>
      <c r="L292" s="186">
        <v>21</v>
      </c>
      <c r="M292" s="186">
        <f>G292*(1+L292/100)</f>
        <v>0</v>
      </c>
      <c r="N292" s="186">
        <v>0</v>
      </c>
      <c r="O292" s="186">
        <f>ROUND(E292*N292,2)</f>
        <v>0</v>
      </c>
      <c r="P292" s="186">
        <v>0</v>
      </c>
      <c r="Q292" s="186">
        <f>ROUND(E292*P292,2)</f>
        <v>0</v>
      </c>
      <c r="R292" s="186" t="s">
        <v>311</v>
      </c>
      <c r="S292" s="186" t="s">
        <v>112</v>
      </c>
      <c r="T292" s="187" t="s">
        <v>112</v>
      </c>
      <c r="U292" s="161">
        <v>0.11700000000000001</v>
      </c>
      <c r="V292" s="161">
        <f>ROUND(E292*U292,2)</f>
        <v>47.71</v>
      </c>
      <c r="W292" s="161"/>
      <c r="X292" s="161" t="s">
        <v>113</v>
      </c>
      <c r="Y292" s="152"/>
      <c r="Z292" s="152"/>
      <c r="AA292" s="152"/>
      <c r="AB292" s="152"/>
      <c r="AC292" s="152"/>
      <c r="AD292" s="152"/>
      <c r="AE292" s="152"/>
      <c r="AF292" s="152"/>
      <c r="AG292" s="152" t="s">
        <v>114</v>
      </c>
      <c r="AH292" s="152"/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outlineLevel="1" x14ac:dyDescent="0.25">
      <c r="A293" s="181">
        <v>34</v>
      </c>
      <c r="B293" s="182" t="s">
        <v>324</v>
      </c>
      <c r="C293" s="192" t="s">
        <v>325</v>
      </c>
      <c r="D293" s="183" t="s">
        <v>141</v>
      </c>
      <c r="E293" s="184">
        <v>407.80500000000001</v>
      </c>
      <c r="F293" s="185"/>
      <c r="G293" s="186">
        <f>ROUND(E293*F293,2)</f>
        <v>0</v>
      </c>
      <c r="H293" s="185"/>
      <c r="I293" s="186">
        <f>ROUND(E293*H293,2)</f>
        <v>0</v>
      </c>
      <c r="J293" s="185"/>
      <c r="K293" s="186">
        <f>ROUND(E293*J293,2)</f>
        <v>0</v>
      </c>
      <c r="L293" s="186">
        <v>21</v>
      </c>
      <c r="M293" s="186">
        <f>G293*(1+L293/100)</f>
        <v>0</v>
      </c>
      <c r="N293" s="186">
        <v>0</v>
      </c>
      <c r="O293" s="186">
        <f>ROUND(E293*N293,2)</f>
        <v>0</v>
      </c>
      <c r="P293" s="186">
        <v>0</v>
      </c>
      <c r="Q293" s="186">
        <f>ROUND(E293*P293,2)</f>
        <v>0</v>
      </c>
      <c r="R293" s="186" t="s">
        <v>311</v>
      </c>
      <c r="S293" s="186" t="s">
        <v>112</v>
      </c>
      <c r="T293" s="187" t="s">
        <v>112</v>
      </c>
      <c r="U293" s="161">
        <v>3.0300000000000001E-2</v>
      </c>
      <c r="V293" s="161">
        <f>ROUND(E293*U293,2)</f>
        <v>12.36</v>
      </c>
      <c r="W293" s="161"/>
      <c r="X293" s="161" t="s">
        <v>113</v>
      </c>
      <c r="Y293" s="152"/>
      <c r="Z293" s="152"/>
      <c r="AA293" s="152"/>
      <c r="AB293" s="152"/>
      <c r="AC293" s="152"/>
      <c r="AD293" s="152"/>
      <c r="AE293" s="152"/>
      <c r="AF293" s="152"/>
      <c r="AG293" s="152" t="s">
        <v>114</v>
      </c>
      <c r="AH293" s="152"/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ht="20.399999999999999" outlineLevel="1" x14ac:dyDescent="0.25">
      <c r="A294" s="181">
        <v>35</v>
      </c>
      <c r="B294" s="182" t="s">
        <v>326</v>
      </c>
      <c r="C294" s="192" t="s">
        <v>327</v>
      </c>
      <c r="D294" s="183" t="s">
        <v>141</v>
      </c>
      <c r="E294" s="184">
        <v>815.61</v>
      </c>
      <c r="F294" s="185"/>
      <c r="G294" s="186">
        <f>ROUND(E294*F294,2)</f>
        <v>0</v>
      </c>
      <c r="H294" s="185"/>
      <c r="I294" s="186">
        <f>ROUND(E294*H294,2)</f>
        <v>0</v>
      </c>
      <c r="J294" s="185"/>
      <c r="K294" s="186">
        <f>ROUND(E294*J294,2)</f>
        <v>0</v>
      </c>
      <c r="L294" s="186">
        <v>21</v>
      </c>
      <c r="M294" s="186">
        <f>G294*(1+L294/100)</f>
        <v>0</v>
      </c>
      <c r="N294" s="186">
        <v>5.0000000000000002E-5</v>
      </c>
      <c r="O294" s="186">
        <f>ROUND(E294*N294,2)</f>
        <v>0.04</v>
      </c>
      <c r="P294" s="186">
        <v>0</v>
      </c>
      <c r="Q294" s="186">
        <f>ROUND(E294*P294,2)</f>
        <v>0</v>
      </c>
      <c r="R294" s="186" t="s">
        <v>311</v>
      </c>
      <c r="S294" s="186" t="s">
        <v>112</v>
      </c>
      <c r="T294" s="187" t="s">
        <v>112</v>
      </c>
      <c r="U294" s="161">
        <v>0</v>
      </c>
      <c r="V294" s="161">
        <f>ROUND(E294*U294,2)</f>
        <v>0</v>
      </c>
      <c r="W294" s="161"/>
      <c r="X294" s="161" t="s">
        <v>113</v>
      </c>
      <c r="Y294" s="152"/>
      <c r="Z294" s="152"/>
      <c r="AA294" s="152"/>
      <c r="AB294" s="152"/>
      <c r="AC294" s="152"/>
      <c r="AD294" s="152"/>
      <c r="AE294" s="152"/>
      <c r="AF294" s="152"/>
      <c r="AG294" s="152" t="s">
        <v>114</v>
      </c>
      <c r="AH294" s="152"/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1" x14ac:dyDescent="0.25">
      <c r="A295" s="181">
        <v>36</v>
      </c>
      <c r="B295" s="182" t="s">
        <v>328</v>
      </c>
      <c r="C295" s="192" t="s">
        <v>329</v>
      </c>
      <c r="D295" s="183" t="s">
        <v>141</v>
      </c>
      <c r="E295" s="184">
        <v>407.80500000000001</v>
      </c>
      <c r="F295" s="185"/>
      <c r="G295" s="186">
        <f>ROUND(E295*F295,2)</f>
        <v>0</v>
      </c>
      <c r="H295" s="185"/>
      <c r="I295" s="186">
        <f>ROUND(E295*H295,2)</f>
        <v>0</v>
      </c>
      <c r="J295" s="185"/>
      <c r="K295" s="186">
        <f>ROUND(E295*J295,2)</f>
        <v>0</v>
      </c>
      <c r="L295" s="186">
        <v>21</v>
      </c>
      <c r="M295" s="186">
        <f>G295*(1+L295/100)</f>
        <v>0</v>
      </c>
      <c r="N295" s="186">
        <v>0</v>
      </c>
      <c r="O295" s="186">
        <f>ROUND(E295*N295,2)</f>
        <v>0</v>
      </c>
      <c r="P295" s="186">
        <v>0</v>
      </c>
      <c r="Q295" s="186">
        <f>ROUND(E295*P295,2)</f>
        <v>0</v>
      </c>
      <c r="R295" s="186" t="s">
        <v>311</v>
      </c>
      <c r="S295" s="186" t="s">
        <v>112</v>
      </c>
      <c r="T295" s="187" t="s">
        <v>112</v>
      </c>
      <c r="U295" s="161">
        <v>1.7999999999999999E-2</v>
      </c>
      <c r="V295" s="161">
        <f>ROUND(E295*U295,2)</f>
        <v>7.34</v>
      </c>
      <c r="W295" s="161"/>
      <c r="X295" s="161" t="s">
        <v>113</v>
      </c>
      <c r="Y295" s="152"/>
      <c r="Z295" s="152"/>
      <c r="AA295" s="152"/>
      <c r="AB295" s="152"/>
      <c r="AC295" s="152"/>
      <c r="AD295" s="152"/>
      <c r="AE295" s="152"/>
      <c r="AF295" s="152"/>
      <c r="AG295" s="152" t="s">
        <v>114</v>
      </c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x14ac:dyDescent="0.25">
      <c r="A296" s="167" t="s">
        <v>106</v>
      </c>
      <c r="B296" s="168" t="s">
        <v>63</v>
      </c>
      <c r="C296" s="189" t="s">
        <v>64</v>
      </c>
      <c r="D296" s="169"/>
      <c r="E296" s="170"/>
      <c r="F296" s="171"/>
      <c r="G296" s="171">
        <f>SUMIF(AG297:AG300,"&lt;&gt;NOR",G297:G300)</f>
        <v>0</v>
      </c>
      <c r="H296" s="171"/>
      <c r="I296" s="171">
        <f>SUM(I297:I300)</f>
        <v>0</v>
      </c>
      <c r="J296" s="171"/>
      <c r="K296" s="171">
        <f>SUM(K297:K300)</f>
        <v>0</v>
      </c>
      <c r="L296" s="171"/>
      <c r="M296" s="171">
        <f>SUM(M297:M300)</f>
        <v>0</v>
      </c>
      <c r="N296" s="171"/>
      <c r="O296" s="171">
        <f>SUM(O297:O300)</f>
        <v>0</v>
      </c>
      <c r="P296" s="171"/>
      <c r="Q296" s="171">
        <f>SUM(Q297:Q300)</f>
        <v>0</v>
      </c>
      <c r="R296" s="171"/>
      <c r="S296" s="171"/>
      <c r="T296" s="172"/>
      <c r="U296" s="166"/>
      <c r="V296" s="166">
        <f>SUM(V297:V300)</f>
        <v>32</v>
      </c>
      <c r="W296" s="166"/>
      <c r="X296" s="166"/>
      <c r="AG296" t="s">
        <v>107</v>
      </c>
    </row>
    <row r="297" spans="1:60" outlineLevel="1" x14ac:dyDescent="0.25">
      <c r="A297" s="173">
        <v>37</v>
      </c>
      <c r="B297" s="174" t="s">
        <v>330</v>
      </c>
      <c r="C297" s="190" t="s">
        <v>331</v>
      </c>
      <c r="D297" s="175" t="s">
        <v>130</v>
      </c>
      <c r="E297" s="176">
        <v>17.82</v>
      </c>
      <c r="F297" s="177"/>
      <c r="G297" s="178">
        <f>ROUND(E297*F297,2)</f>
        <v>0</v>
      </c>
      <c r="H297" s="177"/>
      <c r="I297" s="178">
        <f>ROUND(E297*H297,2)</f>
        <v>0</v>
      </c>
      <c r="J297" s="177"/>
      <c r="K297" s="178">
        <f>ROUND(E297*J297,2)</f>
        <v>0</v>
      </c>
      <c r="L297" s="178">
        <v>21</v>
      </c>
      <c r="M297" s="178">
        <f>G297*(1+L297/100)</f>
        <v>0</v>
      </c>
      <c r="N297" s="178">
        <v>0</v>
      </c>
      <c r="O297" s="178">
        <f>ROUND(E297*N297,2)</f>
        <v>0</v>
      </c>
      <c r="P297" s="178">
        <v>0</v>
      </c>
      <c r="Q297" s="178">
        <f>ROUND(E297*P297,2)</f>
        <v>0</v>
      </c>
      <c r="R297" s="178"/>
      <c r="S297" s="178" t="s">
        <v>215</v>
      </c>
      <c r="T297" s="179" t="s">
        <v>216</v>
      </c>
      <c r="U297" s="161">
        <v>0</v>
      </c>
      <c r="V297" s="161">
        <f>ROUND(E297*U297,2)</f>
        <v>0</v>
      </c>
      <c r="W297" s="161"/>
      <c r="X297" s="161" t="s">
        <v>113</v>
      </c>
      <c r="Y297" s="152"/>
      <c r="Z297" s="152"/>
      <c r="AA297" s="152"/>
      <c r="AB297" s="152"/>
      <c r="AC297" s="152"/>
      <c r="AD297" s="152"/>
      <c r="AE297" s="152"/>
      <c r="AF297" s="152"/>
      <c r="AG297" s="152" t="s">
        <v>114</v>
      </c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  <c r="BH297" s="152"/>
    </row>
    <row r="298" spans="1:60" outlineLevel="1" x14ac:dyDescent="0.25">
      <c r="A298" s="159"/>
      <c r="B298" s="160"/>
      <c r="C298" s="191" t="s">
        <v>332</v>
      </c>
      <c r="D298" s="162"/>
      <c r="E298" s="163">
        <v>17.82</v>
      </c>
      <c r="F298" s="161"/>
      <c r="G298" s="161"/>
      <c r="H298" s="161"/>
      <c r="I298" s="161"/>
      <c r="J298" s="161"/>
      <c r="K298" s="161"/>
      <c r="L298" s="161"/>
      <c r="M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61"/>
      <c r="Y298" s="152"/>
      <c r="Z298" s="152"/>
      <c r="AA298" s="152"/>
      <c r="AB298" s="152"/>
      <c r="AC298" s="152"/>
      <c r="AD298" s="152"/>
      <c r="AE298" s="152"/>
      <c r="AF298" s="152"/>
      <c r="AG298" s="152" t="s">
        <v>118</v>
      </c>
      <c r="AH298" s="152">
        <v>0</v>
      </c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1" x14ac:dyDescent="0.25">
      <c r="A299" s="181">
        <v>38</v>
      </c>
      <c r="B299" s="182" t="s">
        <v>333</v>
      </c>
      <c r="C299" s="192" t="s">
        <v>334</v>
      </c>
      <c r="D299" s="183" t="s">
        <v>335</v>
      </c>
      <c r="E299" s="184">
        <v>1</v>
      </c>
      <c r="F299" s="185"/>
      <c r="G299" s="186">
        <f>ROUND(E299*F299,2)</f>
        <v>0</v>
      </c>
      <c r="H299" s="185"/>
      <c r="I299" s="186">
        <f>ROUND(E299*H299,2)</f>
        <v>0</v>
      </c>
      <c r="J299" s="185"/>
      <c r="K299" s="186">
        <f>ROUND(E299*J299,2)</f>
        <v>0</v>
      </c>
      <c r="L299" s="186">
        <v>21</v>
      </c>
      <c r="M299" s="186">
        <f>G299*(1+L299/100)</f>
        <v>0</v>
      </c>
      <c r="N299" s="186">
        <v>0</v>
      </c>
      <c r="O299" s="186">
        <f>ROUND(E299*N299,2)</f>
        <v>0</v>
      </c>
      <c r="P299" s="186">
        <v>0</v>
      </c>
      <c r="Q299" s="186">
        <f>ROUND(E299*P299,2)</f>
        <v>0</v>
      </c>
      <c r="R299" s="186"/>
      <c r="S299" s="186" t="s">
        <v>215</v>
      </c>
      <c r="T299" s="187" t="s">
        <v>216</v>
      </c>
      <c r="U299" s="161">
        <v>0</v>
      </c>
      <c r="V299" s="161">
        <f>ROUND(E299*U299,2)</f>
        <v>0</v>
      </c>
      <c r="W299" s="161"/>
      <c r="X299" s="161" t="s">
        <v>113</v>
      </c>
      <c r="Y299" s="152"/>
      <c r="Z299" s="152"/>
      <c r="AA299" s="152"/>
      <c r="AB299" s="152"/>
      <c r="AC299" s="152"/>
      <c r="AD299" s="152"/>
      <c r="AE299" s="152"/>
      <c r="AF299" s="152"/>
      <c r="AG299" s="152" t="s">
        <v>114</v>
      </c>
      <c r="AH299" s="152"/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ht="20.399999999999999" outlineLevel="1" x14ac:dyDescent="0.25">
      <c r="A300" s="181">
        <v>39</v>
      </c>
      <c r="B300" s="182" t="s">
        <v>336</v>
      </c>
      <c r="C300" s="192" t="s">
        <v>337</v>
      </c>
      <c r="D300" s="183" t="s">
        <v>338</v>
      </c>
      <c r="E300" s="184">
        <v>32</v>
      </c>
      <c r="F300" s="185"/>
      <c r="G300" s="186">
        <f>ROUND(E300*F300,2)</f>
        <v>0</v>
      </c>
      <c r="H300" s="185"/>
      <c r="I300" s="186">
        <f>ROUND(E300*H300,2)</f>
        <v>0</v>
      </c>
      <c r="J300" s="185"/>
      <c r="K300" s="186">
        <f>ROUND(E300*J300,2)</f>
        <v>0</v>
      </c>
      <c r="L300" s="186">
        <v>21</v>
      </c>
      <c r="M300" s="186">
        <f>G300*(1+L300/100)</f>
        <v>0</v>
      </c>
      <c r="N300" s="186">
        <v>0</v>
      </c>
      <c r="O300" s="186">
        <f>ROUND(E300*N300,2)</f>
        <v>0</v>
      </c>
      <c r="P300" s="186">
        <v>0</v>
      </c>
      <c r="Q300" s="186">
        <f>ROUND(E300*P300,2)</f>
        <v>0</v>
      </c>
      <c r="R300" s="186"/>
      <c r="S300" s="186" t="s">
        <v>215</v>
      </c>
      <c r="T300" s="187" t="s">
        <v>294</v>
      </c>
      <c r="U300" s="161">
        <v>1</v>
      </c>
      <c r="V300" s="161">
        <f>ROUND(E300*U300,2)</f>
        <v>32</v>
      </c>
      <c r="W300" s="161"/>
      <c r="X300" s="161" t="s">
        <v>339</v>
      </c>
      <c r="Y300" s="152"/>
      <c r="Z300" s="152"/>
      <c r="AA300" s="152"/>
      <c r="AB300" s="152"/>
      <c r="AC300" s="152"/>
      <c r="AD300" s="152"/>
      <c r="AE300" s="152"/>
      <c r="AF300" s="152"/>
      <c r="AG300" s="152" t="s">
        <v>340</v>
      </c>
      <c r="AH300" s="152"/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x14ac:dyDescent="0.25">
      <c r="A301" s="167" t="s">
        <v>106</v>
      </c>
      <c r="B301" s="168" t="s">
        <v>65</v>
      </c>
      <c r="C301" s="189" t="s">
        <v>66</v>
      </c>
      <c r="D301" s="169"/>
      <c r="E301" s="170"/>
      <c r="F301" s="171"/>
      <c r="G301" s="171">
        <f>SUMIF(AG302:AG337,"&lt;&gt;NOR",G302:G337)</f>
        <v>0</v>
      </c>
      <c r="H301" s="171"/>
      <c r="I301" s="171">
        <f>SUM(I302:I337)</f>
        <v>0</v>
      </c>
      <c r="J301" s="171"/>
      <c r="K301" s="171">
        <f>SUM(K302:K337)</f>
        <v>0</v>
      </c>
      <c r="L301" s="171"/>
      <c r="M301" s="171">
        <f>SUM(M302:M337)</f>
        <v>0</v>
      </c>
      <c r="N301" s="171"/>
      <c r="O301" s="171">
        <f>SUM(O302:O337)</f>
        <v>0.06</v>
      </c>
      <c r="P301" s="171"/>
      <c r="Q301" s="171">
        <f>SUM(Q302:Q337)</f>
        <v>5.68</v>
      </c>
      <c r="R301" s="171"/>
      <c r="S301" s="171"/>
      <c r="T301" s="172"/>
      <c r="U301" s="166"/>
      <c r="V301" s="166">
        <f>SUM(V302:V337)</f>
        <v>42.43</v>
      </c>
      <c r="W301" s="166"/>
      <c r="X301" s="166"/>
      <c r="AG301" t="s">
        <v>107</v>
      </c>
    </row>
    <row r="302" spans="1:60" outlineLevel="1" x14ac:dyDescent="0.25">
      <c r="A302" s="173">
        <v>40</v>
      </c>
      <c r="B302" s="174" t="s">
        <v>341</v>
      </c>
      <c r="C302" s="190" t="s">
        <v>457</v>
      </c>
      <c r="D302" s="175" t="s">
        <v>110</v>
      </c>
      <c r="E302" s="176">
        <v>0.46500000000000002</v>
      </c>
      <c r="F302" s="177"/>
      <c r="G302" s="178">
        <f>ROUND(E302*F302,2)</f>
        <v>0</v>
      </c>
      <c r="H302" s="177"/>
      <c r="I302" s="178">
        <f>ROUND(E302*H302,2)</f>
        <v>0</v>
      </c>
      <c r="J302" s="177"/>
      <c r="K302" s="178">
        <f>ROUND(E302*J302,2)</f>
        <v>0</v>
      </c>
      <c r="L302" s="178">
        <v>21</v>
      </c>
      <c r="M302" s="178">
        <f>G302*(1+L302/100)</f>
        <v>0</v>
      </c>
      <c r="N302" s="178">
        <v>1.47E-3</v>
      </c>
      <c r="O302" s="178">
        <f>ROUND(E302*N302,2)</f>
        <v>0</v>
      </c>
      <c r="P302" s="178">
        <v>2.2000000000000002</v>
      </c>
      <c r="Q302" s="178">
        <f>ROUND(E302*P302,2)</f>
        <v>1.02</v>
      </c>
      <c r="R302" s="178" t="s">
        <v>342</v>
      </c>
      <c r="S302" s="178" t="s">
        <v>112</v>
      </c>
      <c r="T302" s="179" t="s">
        <v>112</v>
      </c>
      <c r="U302" s="161">
        <v>4.9960000000000004</v>
      </c>
      <c r="V302" s="161">
        <f>ROUND(E302*U302,2)</f>
        <v>2.3199999999999998</v>
      </c>
      <c r="W302" s="161"/>
      <c r="X302" s="161" t="s">
        <v>113</v>
      </c>
      <c r="Y302" s="152"/>
      <c r="Z302" s="152"/>
      <c r="AA302" s="152"/>
      <c r="AB302" s="152"/>
      <c r="AC302" s="152"/>
      <c r="AD302" s="152"/>
      <c r="AE302" s="152"/>
      <c r="AF302" s="152"/>
      <c r="AG302" s="152" t="s">
        <v>114</v>
      </c>
      <c r="AH302" s="152"/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ht="21" outlineLevel="1" x14ac:dyDescent="0.25">
      <c r="A303" s="159"/>
      <c r="B303" s="160"/>
      <c r="C303" s="256" t="s">
        <v>343</v>
      </c>
      <c r="D303" s="257"/>
      <c r="E303" s="257"/>
      <c r="F303" s="257"/>
      <c r="G303" s="257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61"/>
      <c r="Y303" s="152"/>
      <c r="Z303" s="152"/>
      <c r="AA303" s="152"/>
      <c r="AB303" s="152"/>
      <c r="AC303" s="152"/>
      <c r="AD303" s="152"/>
      <c r="AE303" s="152"/>
      <c r="AF303" s="152"/>
      <c r="AG303" s="152" t="s">
        <v>116</v>
      </c>
      <c r="AH303" s="152"/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80" t="str">
        <f>C303</f>
        <v>nebo vybourání otvorů průřezové plochy přes 4 m2 ve zdivu z betonu prostého, včetně pomocného lešení o výšce podlahy do 1900 mm a pro zatížení do 1,5 kPa  (150 kg/m2),</v>
      </c>
      <c r="BB303" s="152"/>
      <c r="BC303" s="152"/>
      <c r="BD303" s="152"/>
      <c r="BE303" s="152"/>
      <c r="BF303" s="152"/>
      <c r="BG303" s="152"/>
      <c r="BH303" s="152"/>
    </row>
    <row r="304" spans="1:60" outlineLevel="1" x14ac:dyDescent="0.25">
      <c r="A304" s="159"/>
      <c r="B304" s="160"/>
      <c r="C304" s="191" t="s">
        <v>344</v>
      </c>
      <c r="D304" s="162"/>
      <c r="E304" s="163">
        <v>0.46500000000000002</v>
      </c>
      <c r="F304" s="161"/>
      <c r="G304" s="161"/>
      <c r="H304" s="161"/>
      <c r="I304" s="161"/>
      <c r="J304" s="161"/>
      <c r="K304" s="161"/>
      <c r="L304" s="161"/>
      <c r="M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61"/>
      <c r="Y304" s="152"/>
      <c r="Z304" s="152"/>
      <c r="AA304" s="152"/>
      <c r="AB304" s="152"/>
      <c r="AC304" s="152"/>
      <c r="AD304" s="152"/>
      <c r="AE304" s="152"/>
      <c r="AF304" s="152"/>
      <c r="AG304" s="152" t="s">
        <v>118</v>
      </c>
      <c r="AH304" s="152">
        <v>0</v>
      </c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outlineLevel="1" x14ac:dyDescent="0.25">
      <c r="A305" s="173">
        <v>41</v>
      </c>
      <c r="B305" s="174" t="s">
        <v>345</v>
      </c>
      <c r="C305" s="190" t="s">
        <v>458</v>
      </c>
      <c r="D305" s="175" t="s">
        <v>141</v>
      </c>
      <c r="E305" s="176">
        <v>16.059999999999999</v>
      </c>
      <c r="F305" s="177"/>
      <c r="G305" s="178">
        <f>ROUND(E305*F305,2)</f>
        <v>0</v>
      </c>
      <c r="H305" s="177"/>
      <c r="I305" s="178">
        <f>ROUND(E305*H305,2)</f>
        <v>0</v>
      </c>
      <c r="J305" s="177"/>
      <c r="K305" s="178">
        <f>ROUND(E305*J305,2)</f>
        <v>0</v>
      </c>
      <c r="L305" s="178">
        <v>21</v>
      </c>
      <c r="M305" s="178">
        <f>G305*(1+L305/100)</f>
        <v>0</v>
      </c>
      <c r="N305" s="178">
        <v>6.7000000000000002E-4</v>
      </c>
      <c r="O305" s="178">
        <f>ROUND(E305*N305,2)</f>
        <v>0.01</v>
      </c>
      <c r="P305" s="178">
        <v>5.5E-2</v>
      </c>
      <c r="Q305" s="178">
        <f>ROUND(E305*P305,2)</f>
        <v>0.88</v>
      </c>
      <c r="R305" s="178" t="s">
        <v>342</v>
      </c>
      <c r="S305" s="178" t="s">
        <v>112</v>
      </c>
      <c r="T305" s="179" t="s">
        <v>112</v>
      </c>
      <c r="U305" s="161">
        <v>0.38100000000000001</v>
      </c>
      <c r="V305" s="161">
        <f>ROUND(E305*U305,2)</f>
        <v>6.12</v>
      </c>
      <c r="W305" s="161"/>
      <c r="X305" s="161" t="s">
        <v>113</v>
      </c>
      <c r="Y305" s="152"/>
      <c r="Z305" s="152"/>
      <c r="AA305" s="152"/>
      <c r="AB305" s="152"/>
      <c r="AC305" s="152"/>
      <c r="AD305" s="152"/>
      <c r="AE305" s="152"/>
      <c r="AF305" s="152"/>
      <c r="AG305" s="152" t="s">
        <v>114</v>
      </c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outlineLevel="1" x14ac:dyDescent="0.25">
      <c r="A306" s="159"/>
      <c r="B306" s="160"/>
      <c r="C306" s="256" t="s">
        <v>346</v>
      </c>
      <c r="D306" s="257"/>
      <c r="E306" s="257"/>
      <c r="F306" s="257"/>
      <c r="G306" s="257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61"/>
      <c r="Y306" s="152"/>
      <c r="Z306" s="152"/>
      <c r="AA306" s="152"/>
      <c r="AB306" s="152"/>
      <c r="AC306" s="152"/>
      <c r="AD306" s="152"/>
      <c r="AE306" s="152"/>
      <c r="AF306" s="152"/>
      <c r="AG306" s="152" t="s">
        <v>116</v>
      </c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80" t="str">
        <f>C306</f>
        <v>nebo vybourání otvorů jakýchkoliv rozměrů, včetně pomocného lešení o výšce podlahy do 1900 mm a pro zatížení do 1,5 kPa  (150 kg/m2),</v>
      </c>
      <c r="BB306" s="152"/>
      <c r="BC306" s="152"/>
      <c r="BD306" s="152"/>
      <c r="BE306" s="152"/>
      <c r="BF306" s="152"/>
      <c r="BG306" s="152"/>
      <c r="BH306" s="152"/>
    </row>
    <row r="307" spans="1:60" outlineLevel="1" x14ac:dyDescent="0.25">
      <c r="A307" s="159"/>
      <c r="B307" s="160"/>
      <c r="C307" s="191" t="s">
        <v>347</v>
      </c>
      <c r="D307" s="162"/>
      <c r="E307" s="163">
        <v>2</v>
      </c>
      <c r="F307" s="161"/>
      <c r="G307" s="161"/>
      <c r="H307" s="161"/>
      <c r="I307" s="161"/>
      <c r="J307" s="161"/>
      <c r="K307" s="161"/>
      <c r="L307" s="161"/>
      <c r="M307" s="161"/>
      <c r="N307" s="161"/>
      <c r="O307" s="161"/>
      <c r="P307" s="161"/>
      <c r="Q307" s="161"/>
      <c r="R307" s="161"/>
      <c r="S307" s="161"/>
      <c r="T307" s="161"/>
      <c r="U307" s="161"/>
      <c r="V307" s="161"/>
      <c r="W307" s="161"/>
      <c r="X307" s="161"/>
      <c r="Y307" s="152"/>
      <c r="Z307" s="152"/>
      <c r="AA307" s="152"/>
      <c r="AB307" s="152"/>
      <c r="AC307" s="152"/>
      <c r="AD307" s="152"/>
      <c r="AE307" s="152"/>
      <c r="AF307" s="152"/>
      <c r="AG307" s="152" t="s">
        <v>118</v>
      </c>
      <c r="AH307" s="152">
        <v>0</v>
      </c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outlineLevel="1" x14ac:dyDescent="0.25">
      <c r="A308" s="159"/>
      <c r="B308" s="160"/>
      <c r="C308" s="191" t="s">
        <v>348</v>
      </c>
      <c r="D308" s="162"/>
      <c r="E308" s="163">
        <v>14.06</v>
      </c>
      <c r="F308" s="161"/>
      <c r="G308" s="161"/>
      <c r="H308" s="161"/>
      <c r="I308" s="161"/>
      <c r="J308" s="161"/>
      <c r="K308" s="161"/>
      <c r="L308" s="161"/>
      <c r="M308" s="161"/>
      <c r="N308" s="161"/>
      <c r="O308" s="161"/>
      <c r="P308" s="161"/>
      <c r="Q308" s="161"/>
      <c r="R308" s="161"/>
      <c r="S308" s="161"/>
      <c r="T308" s="161"/>
      <c r="U308" s="161"/>
      <c r="V308" s="161"/>
      <c r="W308" s="161"/>
      <c r="X308" s="161"/>
      <c r="Y308" s="152"/>
      <c r="Z308" s="152"/>
      <c r="AA308" s="152"/>
      <c r="AB308" s="152"/>
      <c r="AC308" s="152"/>
      <c r="AD308" s="152"/>
      <c r="AE308" s="152"/>
      <c r="AF308" s="152"/>
      <c r="AG308" s="152" t="s">
        <v>118</v>
      </c>
      <c r="AH308" s="152">
        <v>0</v>
      </c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ht="20.399999999999999" outlineLevel="1" x14ac:dyDescent="0.25">
      <c r="A309" s="173">
        <v>42</v>
      </c>
      <c r="B309" s="174" t="s">
        <v>349</v>
      </c>
      <c r="C309" s="190" t="s">
        <v>350</v>
      </c>
      <c r="D309" s="175" t="s">
        <v>141</v>
      </c>
      <c r="E309" s="176">
        <v>14.417999999999999</v>
      </c>
      <c r="F309" s="177"/>
      <c r="G309" s="178">
        <f>ROUND(E309*F309,2)</f>
        <v>0</v>
      </c>
      <c r="H309" s="177"/>
      <c r="I309" s="178">
        <f>ROUND(E309*H309,2)</f>
        <v>0</v>
      </c>
      <c r="J309" s="177"/>
      <c r="K309" s="178">
        <f>ROUND(E309*J309,2)</f>
        <v>0</v>
      </c>
      <c r="L309" s="178">
        <v>21</v>
      </c>
      <c r="M309" s="178">
        <f>G309*(1+L309/100)</f>
        <v>0</v>
      </c>
      <c r="N309" s="178">
        <v>0</v>
      </c>
      <c r="O309" s="178">
        <f>ROUND(E309*N309,2)</f>
        <v>0</v>
      </c>
      <c r="P309" s="178">
        <v>5.5E-2</v>
      </c>
      <c r="Q309" s="178">
        <f>ROUND(E309*P309,2)</f>
        <v>0.79</v>
      </c>
      <c r="R309" s="178" t="s">
        <v>342</v>
      </c>
      <c r="S309" s="178" t="s">
        <v>112</v>
      </c>
      <c r="T309" s="179" t="s">
        <v>112</v>
      </c>
      <c r="U309" s="161">
        <v>0.42499999999999999</v>
      </c>
      <c r="V309" s="161">
        <f>ROUND(E309*U309,2)</f>
        <v>6.13</v>
      </c>
      <c r="W309" s="161"/>
      <c r="X309" s="161" t="s">
        <v>113</v>
      </c>
      <c r="Y309" s="152"/>
      <c r="Z309" s="152"/>
      <c r="AA309" s="152"/>
      <c r="AB309" s="152"/>
      <c r="AC309" s="152"/>
      <c r="AD309" s="152"/>
      <c r="AE309" s="152"/>
      <c r="AF309" s="152"/>
      <c r="AG309" s="152" t="s">
        <v>114</v>
      </c>
      <c r="AH309" s="152"/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  <c r="BH309" s="152"/>
    </row>
    <row r="310" spans="1:60" ht="21" outlineLevel="1" x14ac:dyDescent="0.25">
      <c r="A310" s="159"/>
      <c r="B310" s="160"/>
      <c r="C310" s="256" t="s">
        <v>351</v>
      </c>
      <c r="D310" s="257"/>
      <c r="E310" s="257"/>
      <c r="F310" s="257"/>
      <c r="G310" s="257"/>
      <c r="H310" s="161"/>
      <c r="I310" s="161"/>
      <c r="J310" s="161"/>
      <c r="K310" s="161"/>
      <c r="L310" s="161"/>
      <c r="M310" s="161"/>
      <c r="N310" s="161"/>
      <c r="O310" s="161"/>
      <c r="P310" s="161"/>
      <c r="Q310" s="161"/>
      <c r="R310" s="161"/>
      <c r="S310" s="161"/>
      <c r="T310" s="161"/>
      <c r="U310" s="161"/>
      <c r="V310" s="161"/>
      <c r="W310" s="161"/>
      <c r="X310" s="161"/>
      <c r="Y310" s="152"/>
      <c r="Z310" s="152"/>
      <c r="AA310" s="152"/>
      <c r="AB310" s="152"/>
      <c r="AC310" s="152"/>
      <c r="AD310" s="152"/>
      <c r="AE310" s="152"/>
      <c r="AF310" s="152"/>
      <c r="AG310" s="152" t="s">
        <v>116</v>
      </c>
      <c r="AH310" s="152"/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80" t="str">
        <f>C310</f>
        <v>bez odstupu, po hrubém vybourání otvorů v jakémkoliv zdivu cihelném, včetně pomocného lešení o výšce podlahy do 1900 mm a pro zatížení do 1,5 kPa  (150 kg/m2),</v>
      </c>
      <c r="BB310" s="152"/>
      <c r="BC310" s="152"/>
      <c r="BD310" s="152"/>
      <c r="BE310" s="152"/>
      <c r="BF310" s="152"/>
      <c r="BG310" s="152"/>
      <c r="BH310" s="152"/>
    </row>
    <row r="311" spans="1:60" outlineLevel="1" x14ac:dyDescent="0.25">
      <c r="A311" s="159"/>
      <c r="B311" s="160"/>
      <c r="C311" s="191" t="s">
        <v>352</v>
      </c>
      <c r="D311" s="162"/>
      <c r="E311" s="163"/>
      <c r="F311" s="161"/>
      <c r="G311" s="161"/>
      <c r="H311" s="161"/>
      <c r="I311" s="161"/>
      <c r="J311" s="161"/>
      <c r="K311" s="161"/>
      <c r="L311" s="161"/>
      <c r="M311" s="161"/>
      <c r="N311" s="161"/>
      <c r="O311" s="161"/>
      <c r="P311" s="161"/>
      <c r="Q311" s="161"/>
      <c r="R311" s="161"/>
      <c r="S311" s="161"/>
      <c r="T311" s="161"/>
      <c r="U311" s="161"/>
      <c r="V311" s="161"/>
      <c r="W311" s="161"/>
      <c r="X311" s="161"/>
      <c r="Y311" s="152"/>
      <c r="Z311" s="152"/>
      <c r="AA311" s="152"/>
      <c r="AB311" s="152"/>
      <c r="AC311" s="152"/>
      <c r="AD311" s="152"/>
      <c r="AE311" s="152"/>
      <c r="AF311" s="152"/>
      <c r="AG311" s="152" t="s">
        <v>118</v>
      </c>
      <c r="AH311" s="152">
        <v>0</v>
      </c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1" x14ac:dyDescent="0.25">
      <c r="A312" s="159"/>
      <c r="B312" s="160"/>
      <c r="C312" s="191" t="s">
        <v>353</v>
      </c>
      <c r="D312" s="162"/>
      <c r="E312" s="163">
        <v>3.8</v>
      </c>
      <c r="F312" s="161"/>
      <c r="G312" s="161"/>
      <c r="H312" s="161"/>
      <c r="I312" s="161"/>
      <c r="J312" s="161"/>
      <c r="K312" s="161"/>
      <c r="L312" s="161"/>
      <c r="M312" s="161"/>
      <c r="N312" s="161"/>
      <c r="O312" s="161"/>
      <c r="P312" s="161"/>
      <c r="Q312" s="161"/>
      <c r="R312" s="161"/>
      <c r="S312" s="161"/>
      <c r="T312" s="161"/>
      <c r="U312" s="161"/>
      <c r="V312" s="161"/>
      <c r="W312" s="161"/>
      <c r="X312" s="161"/>
      <c r="Y312" s="152"/>
      <c r="Z312" s="152"/>
      <c r="AA312" s="152"/>
      <c r="AB312" s="152"/>
      <c r="AC312" s="152"/>
      <c r="AD312" s="152"/>
      <c r="AE312" s="152"/>
      <c r="AF312" s="152"/>
      <c r="AG312" s="152" t="s">
        <v>118</v>
      </c>
      <c r="AH312" s="152">
        <v>0</v>
      </c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 x14ac:dyDescent="0.25">
      <c r="A313" s="159"/>
      <c r="B313" s="160"/>
      <c r="C313" s="191" t="s">
        <v>354</v>
      </c>
      <c r="D313" s="162"/>
      <c r="E313" s="163">
        <v>0.8</v>
      </c>
      <c r="F313" s="161"/>
      <c r="G313" s="161"/>
      <c r="H313" s="161"/>
      <c r="I313" s="161"/>
      <c r="J313" s="161"/>
      <c r="K313" s="161"/>
      <c r="L313" s="161"/>
      <c r="M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61"/>
      <c r="Y313" s="152"/>
      <c r="Z313" s="152"/>
      <c r="AA313" s="152"/>
      <c r="AB313" s="152"/>
      <c r="AC313" s="152"/>
      <c r="AD313" s="152"/>
      <c r="AE313" s="152"/>
      <c r="AF313" s="152"/>
      <c r="AG313" s="152" t="s">
        <v>118</v>
      </c>
      <c r="AH313" s="152">
        <v>0</v>
      </c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outlineLevel="1" x14ac:dyDescent="0.25">
      <c r="A314" s="159"/>
      <c r="B314" s="160"/>
      <c r="C314" s="191" t="s">
        <v>355</v>
      </c>
      <c r="D314" s="162"/>
      <c r="E314" s="163">
        <v>1.71</v>
      </c>
      <c r="F314" s="161"/>
      <c r="G314" s="161"/>
      <c r="H314" s="161"/>
      <c r="I314" s="161"/>
      <c r="J314" s="161"/>
      <c r="K314" s="161"/>
      <c r="L314" s="161"/>
      <c r="M314" s="161"/>
      <c r="N314" s="161"/>
      <c r="O314" s="161"/>
      <c r="P314" s="161"/>
      <c r="Q314" s="161"/>
      <c r="R314" s="161"/>
      <c r="S314" s="161"/>
      <c r="T314" s="161"/>
      <c r="U314" s="161"/>
      <c r="V314" s="161"/>
      <c r="W314" s="161"/>
      <c r="X314" s="161"/>
      <c r="Y314" s="152"/>
      <c r="Z314" s="152"/>
      <c r="AA314" s="152"/>
      <c r="AB314" s="152"/>
      <c r="AC314" s="152"/>
      <c r="AD314" s="152"/>
      <c r="AE314" s="152"/>
      <c r="AF314" s="152"/>
      <c r="AG314" s="152" t="s">
        <v>118</v>
      </c>
      <c r="AH314" s="152">
        <v>0</v>
      </c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outlineLevel="1" x14ac:dyDescent="0.25">
      <c r="A315" s="159"/>
      <c r="B315" s="160"/>
      <c r="C315" s="191" t="s">
        <v>356</v>
      </c>
      <c r="D315" s="162"/>
      <c r="E315" s="163">
        <v>1.6479999999999999</v>
      </c>
      <c r="F315" s="161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61"/>
      <c r="Y315" s="152"/>
      <c r="Z315" s="152"/>
      <c r="AA315" s="152"/>
      <c r="AB315" s="152"/>
      <c r="AC315" s="152"/>
      <c r="AD315" s="152"/>
      <c r="AE315" s="152"/>
      <c r="AF315" s="152"/>
      <c r="AG315" s="152" t="s">
        <v>118</v>
      </c>
      <c r="AH315" s="152">
        <v>0</v>
      </c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 outlineLevel="1" x14ac:dyDescent="0.25">
      <c r="A316" s="159"/>
      <c r="B316" s="160"/>
      <c r="C316" s="191" t="s">
        <v>357</v>
      </c>
      <c r="D316" s="162"/>
      <c r="E316" s="163">
        <v>5.32</v>
      </c>
      <c r="F316" s="161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61"/>
      <c r="Y316" s="152"/>
      <c r="Z316" s="152"/>
      <c r="AA316" s="152"/>
      <c r="AB316" s="152"/>
      <c r="AC316" s="152"/>
      <c r="AD316" s="152"/>
      <c r="AE316" s="152"/>
      <c r="AF316" s="152"/>
      <c r="AG316" s="152" t="s">
        <v>118</v>
      </c>
      <c r="AH316" s="152">
        <v>0</v>
      </c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  <c r="BH316" s="152"/>
    </row>
    <row r="317" spans="1:60" outlineLevel="1" x14ac:dyDescent="0.25">
      <c r="A317" s="159"/>
      <c r="B317" s="160"/>
      <c r="C317" s="191" t="s">
        <v>358</v>
      </c>
      <c r="D317" s="162"/>
      <c r="E317" s="163">
        <v>1.1399999999999999</v>
      </c>
      <c r="F317" s="161"/>
      <c r="G317" s="161"/>
      <c r="H317" s="161"/>
      <c r="I317" s="161"/>
      <c r="J317" s="161"/>
      <c r="K317" s="161"/>
      <c r="L317" s="161"/>
      <c r="M317" s="161"/>
      <c r="N317" s="161"/>
      <c r="O317" s="161"/>
      <c r="P317" s="161"/>
      <c r="Q317" s="161"/>
      <c r="R317" s="161"/>
      <c r="S317" s="161"/>
      <c r="T317" s="161"/>
      <c r="U317" s="161"/>
      <c r="V317" s="161"/>
      <c r="W317" s="161"/>
      <c r="X317" s="161"/>
      <c r="Y317" s="152"/>
      <c r="Z317" s="152"/>
      <c r="AA317" s="152"/>
      <c r="AB317" s="152"/>
      <c r="AC317" s="152"/>
      <c r="AD317" s="152"/>
      <c r="AE317" s="152"/>
      <c r="AF317" s="152"/>
      <c r="AG317" s="152" t="s">
        <v>118</v>
      </c>
      <c r="AH317" s="152">
        <v>0</v>
      </c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outlineLevel="1" x14ac:dyDescent="0.25">
      <c r="A318" s="173">
        <v>43</v>
      </c>
      <c r="B318" s="174" t="s">
        <v>359</v>
      </c>
      <c r="C318" s="190" t="s">
        <v>360</v>
      </c>
      <c r="D318" s="175" t="s">
        <v>124</v>
      </c>
      <c r="E318" s="176">
        <v>5</v>
      </c>
      <c r="F318" s="177"/>
      <c r="G318" s="178">
        <f>ROUND(E318*F318,2)</f>
        <v>0</v>
      </c>
      <c r="H318" s="177"/>
      <c r="I318" s="178">
        <f>ROUND(E318*H318,2)</f>
        <v>0</v>
      </c>
      <c r="J318" s="177"/>
      <c r="K318" s="178">
        <f>ROUND(E318*J318,2)</f>
        <v>0</v>
      </c>
      <c r="L318" s="178">
        <v>21</v>
      </c>
      <c r="M318" s="178">
        <f>G318*(1+L318/100)</f>
        <v>0</v>
      </c>
      <c r="N318" s="178">
        <v>0</v>
      </c>
      <c r="O318" s="178">
        <f>ROUND(E318*N318,2)</f>
        <v>0</v>
      </c>
      <c r="P318" s="178">
        <v>0</v>
      </c>
      <c r="Q318" s="178">
        <f>ROUND(E318*P318,2)</f>
        <v>0</v>
      </c>
      <c r="R318" s="178" t="s">
        <v>342</v>
      </c>
      <c r="S318" s="178" t="s">
        <v>112</v>
      </c>
      <c r="T318" s="179" t="s">
        <v>112</v>
      </c>
      <c r="U318" s="161">
        <v>0.06</v>
      </c>
      <c r="V318" s="161">
        <f>ROUND(E318*U318,2)</f>
        <v>0.3</v>
      </c>
      <c r="W318" s="161"/>
      <c r="X318" s="161" t="s">
        <v>113</v>
      </c>
      <c r="Y318" s="152"/>
      <c r="Z318" s="152"/>
      <c r="AA318" s="152"/>
      <c r="AB318" s="152"/>
      <c r="AC318" s="152"/>
      <c r="AD318" s="152"/>
      <c r="AE318" s="152"/>
      <c r="AF318" s="152"/>
      <c r="AG318" s="152" t="s">
        <v>114</v>
      </c>
      <c r="AH318" s="152"/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outlineLevel="1" x14ac:dyDescent="0.25">
      <c r="A319" s="159"/>
      <c r="B319" s="160"/>
      <c r="C319" s="256" t="s">
        <v>361</v>
      </c>
      <c r="D319" s="257"/>
      <c r="E319" s="257"/>
      <c r="F319" s="257"/>
      <c r="G319" s="257"/>
      <c r="H319" s="161"/>
      <c r="I319" s="161"/>
      <c r="J319" s="161"/>
      <c r="K319" s="161"/>
      <c r="L319" s="161"/>
      <c r="M319" s="161"/>
      <c r="N319" s="161"/>
      <c r="O319" s="161"/>
      <c r="P319" s="161"/>
      <c r="Q319" s="161"/>
      <c r="R319" s="161"/>
      <c r="S319" s="161"/>
      <c r="T319" s="161"/>
      <c r="U319" s="161"/>
      <c r="V319" s="161"/>
      <c r="W319" s="161"/>
      <c r="X319" s="161"/>
      <c r="Y319" s="152"/>
      <c r="Z319" s="152"/>
      <c r="AA319" s="152"/>
      <c r="AB319" s="152"/>
      <c r="AC319" s="152"/>
      <c r="AD319" s="152"/>
      <c r="AE319" s="152"/>
      <c r="AF319" s="152"/>
      <c r="AG319" s="152" t="s">
        <v>116</v>
      </c>
      <c r="AH319" s="152"/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outlineLevel="1" x14ac:dyDescent="0.25">
      <c r="A320" s="159"/>
      <c r="B320" s="160"/>
      <c r="C320" s="191" t="s">
        <v>362</v>
      </c>
      <c r="D320" s="162"/>
      <c r="E320" s="163">
        <v>5</v>
      </c>
      <c r="F320" s="161"/>
      <c r="G320" s="161"/>
      <c r="H320" s="161"/>
      <c r="I320" s="161"/>
      <c r="J320" s="161"/>
      <c r="K320" s="161"/>
      <c r="L320" s="161"/>
      <c r="M320" s="161"/>
      <c r="N320" s="161"/>
      <c r="O320" s="161"/>
      <c r="P320" s="161"/>
      <c r="Q320" s="161"/>
      <c r="R320" s="161"/>
      <c r="S320" s="161"/>
      <c r="T320" s="161"/>
      <c r="U320" s="161"/>
      <c r="V320" s="161"/>
      <c r="W320" s="161"/>
      <c r="X320" s="161"/>
      <c r="Y320" s="152"/>
      <c r="Z320" s="152"/>
      <c r="AA320" s="152"/>
      <c r="AB320" s="152"/>
      <c r="AC320" s="152"/>
      <c r="AD320" s="152"/>
      <c r="AE320" s="152"/>
      <c r="AF320" s="152"/>
      <c r="AG320" s="152" t="s">
        <v>118</v>
      </c>
      <c r="AH320" s="152">
        <v>0</v>
      </c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  <c r="BH320" s="152"/>
    </row>
    <row r="321" spans="1:60" outlineLevel="1" x14ac:dyDescent="0.25">
      <c r="A321" s="173">
        <v>44</v>
      </c>
      <c r="B321" s="174" t="s">
        <v>363</v>
      </c>
      <c r="C321" s="190" t="s">
        <v>364</v>
      </c>
      <c r="D321" s="175" t="s">
        <v>141</v>
      </c>
      <c r="E321" s="176">
        <v>18.05</v>
      </c>
      <c r="F321" s="177"/>
      <c r="G321" s="178">
        <f>ROUND(E321*F321,2)</f>
        <v>0</v>
      </c>
      <c r="H321" s="177"/>
      <c r="I321" s="178">
        <f>ROUND(E321*H321,2)</f>
        <v>0</v>
      </c>
      <c r="J321" s="177"/>
      <c r="K321" s="178">
        <f>ROUND(E321*J321,2)</f>
        <v>0</v>
      </c>
      <c r="L321" s="178">
        <v>21</v>
      </c>
      <c r="M321" s="178">
        <f>G321*(1+L321/100)</f>
        <v>0</v>
      </c>
      <c r="N321" s="178">
        <v>9.2000000000000003E-4</v>
      </c>
      <c r="O321" s="178">
        <f>ROUND(E321*N321,2)</f>
        <v>0.02</v>
      </c>
      <c r="P321" s="178">
        <v>2.7E-2</v>
      </c>
      <c r="Q321" s="178">
        <f>ROUND(E321*P321,2)</f>
        <v>0.49</v>
      </c>
      <c r="R321" s="178" t="s">
        <v>342</v>
      </c>
      <c r="S321" s="178" t="s">
        <v>112</v>
      </c>
      <c r="T321" s="179" t="s">
        <v>112</v>
      </c>
      <c r="U321" s="161">
        <v>0.26300000000000001</v>
      </c>
      <c r="V321" s="161">
        <f>ROUND(E321*U321,2)</f>
        <v>4.75</v>
      </c>
      <c r="W321" s="161"/>
      <c r="X321" s="161" t="s">
        <v>113</v>
      </c>
      <c r="Y321" s="152"/>
      <c r="Z321" s="152"/>
      <c r="AA321" s="152"/>
      <c r="AB321" s="152"/>
      <c r="AC321" s="152"/>
      <c r="AD321" s="152"/>
      <c r="AE321" s="152"/>
      <c r="AF321" s="152"/>
      <c r="AG321" s="152" t="s">
        <v>114</v>
      </c>
      <c r="AH321" s="152"/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  <c r="BH321" s="152"/>
    </row>
    <row r="322" spans="1:60" outlineLevel="1" x14ac:dyDescent="0.25">
      <c r="A322" s="159"/>
      <c r="B322" s="160"/>
      <c r="C322" s="256" t="s">
        <v>365</v>
      </c>
      <c r="D322" s="257"/>
      <c r="E322" s="257"/>
      <c r="F322" s="257"/>
      <c r="G322" s="257"/>
      <c r="H322" s="161"/>
      <c r="I322" s="161"/>
      <c r="J322" s="161"/>
      <c r="K322" s="161"/>
      <c r="L322" s="161"/>
      <c r="M322" s="161"/>
      <c r="N322" s="161"/>
      <c r="O322" s="161"/>
      <c r="P322" s="161"/>
      <c r="Q322" s="161"/>
      <c r="R322" s="161"/>
      <c r="S322" s="161"/>
      <c r="T322" s="161"/>
      <c r="U322" s="161"/>
      <c r="V322" s="161"/>
      <c r="W322" s="161"/>
      <c r="X322" s="161"/>
      <c r="Y322" s="152"/>
      <c r="Z322" s="152"/>
      <c r="AA322" s="152"/>
      <c r="AB322" s="152"/>
      <c r="AC322" s="152"/>
      <c r="AD322" s="152"/>
      <c r="AE322" s="152"/>
      <c r="AF322" s="152"/>
      <c r="AG322" s="152" t="s">
        <v>116</v>
      </c>
      <c r="AH322" s="152"/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AU322" s="152"/>
      <c r="AV322" s="152"/>
      <c r="AW322" s="152"/>
      <c r="AX322" s="152"/>
      <c r="AY322" s="152"/>
      <c r="AZ322" s="152"/>
      <c r="BA322" s="152"/>
      <c r="BB322" s="152"/>
      <c r="BC322" s="152"/>
      <c r="BD322" s="152"/>
      <c r="BE322" s="152"/>
      <c r="BF322" s="152"/>
      <c r="BG322" s="152"/>
      <c r="BH322" s="152"/>
    </row>
    <row r="323" spans="1:60" outlineLevel="1" x14ac:dyDescent="0.25">
      <c r="A323" s="159"/>
      <c r="B323" s="160"/>
      <c r="C323" s="191" t="s">
        <v>366</v>
      </c>
      <c r="D323" s="162"/>
      <c r="E323" s="163">
        <v>18.05</v>
      </c>
      <c r="F323" s="161"/>
      <c r="G323" s="161"/>
      <c r="H323" s="161"/>
      <c r="I323" s="161"/>
      <c r="J323" s="161"/>
      <c r="K323" s="161"/>
      <c r="L323" s="161"/>
      <c r="M323" s="161"/>
      <c r="N323" s="161"/>
      <c r="O323" s="161"/>
      <c r="P323" s="161"/>
      <c r="Q323" s="161"/>
      <c r="R323" s="161"/>
      <c r="S323" s="161"/>
      <c r="T323" s="161"/>
      <c r="U323" s="161"/>
      <c r="V323" s="161"/>
      <c r="W323" s="161"/>
      <c r="X323" s="161"/>
      <c r="Y323" s="152"/>
      <c r="Z323" s="152"/>
      <c r="AA323" s="152"/>
      <c r="AB323" s="152"/>
      <c r="AC323" s="152"/>
      <c r="AD323" s="152"/>
      <c r="AE323" s="152"/>
      <c r="AF323" s="152"/>
      <c r="AG323" s="152" t="s">
        <v>118</v>
      </c>
      <c r="AH323" s="152">
        <v>0</v>
      </c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outlineLevel="1" x14ac:dyDescent="0.25">
      <c r="A324" s="173">
        <v>45</v>
      </c>
      <c r="B324" s="174" t="s">
        <v>367</v>
      </c>
      <c r="C324" s="190" t="s">
        <v>368</v>
      </c>
      <c r="D324" s="175" t="s">
        <v>124</v>
      </c>
      <c r="E324" s="176">
        <v>4</v>
      </c>
      <c r="F324" s="177"/>
      <c r="G324" s="178">
        <f>ROUND(E324*F324,2)</f>
        <v>0</v>
      </c>
      <c r="H324" s="177"/>
      <c r="I324" s="178">
        <f>ROUND(E324*H324,2)</f>
        <v>0</v>
      </c>
      <c r="J324" s="177"/>
      <c r="K324" s="178">
        <f>ROUND(E324*J324,2)</f>
        <v>0</v>
      </c>
      <c r="L324" s="178">
        <v>21</v>
      </c>
      <c r="M324" s="178">
        <f>G324*(1+L324/100)</f>
        <v>0</v>
      </c>
      <c r="N324" s="178">
        <v>0</v>
      </c>
      <c r="O324" s="178">
        <f>ROUND(E324*N324,2)</f>
        <v>0</v>
      </c>
      <c r="P324" s="178">
        <v>0</v>
      </c>
      <c r="Q324" s="178">
        <f>ROUND(E324*P324,2)</f>
        <v>0</v>
      </c>
      <c r="R324" s="178" t="s">
        <v>342</v>
      </c>
      <c r="S324" s="178" t="s">
        <v>112</v>
      </c>
      <c r="T324" s="179" t="s">
        <v>112</v>
      </c>
      <c r="U324" s="161">
        <v>0.08</v>
      </c>
      <c r="V324" s="161">
        <f>ROUND(E324*U324,2)</f>
        <v>0.32</v>
      </c>
      <c r="W324" s="161"/>
      <c r="X324" s="161" t="s">
        <v>113</v>
      </c>
      <c r="Y324" s="152"/>
      <c r="Z324" s="152"/>
      <c r="AA324" s="152"/>
      <c r="AB324" s="152"/>
      <c r="AC324" s="152"/>
      <c r="AD324" s="152"/>
      <c r="AE324" s="152"/>
      <c r="AF324" s="152"/>
      <c r="AG324" s="152" t="s">
        <v>114</v>
      </c>
      <c r="AH324" s="152"/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  <c r="BH324" s="152"/>
    </row>
    <row r="325" spans="1:60" outlineLevel="1" x14ac:dyDescent="0.25">
      <c r="A325" s="159"/>
      <c r="B325" s="160"/>
      <c r="C325" s="256" t="s">
        <v>369</v>
      </c>
      <c r="D325" s="257"/>
      <c r="E325" s="257"/>
      <c r="F325" s="257"/>
      <c r="G325" s="257"/>
      <c r="H325" s="161"/>
      <c r="I325" s="161"/>
      <c r="J325" s="161"/>
      <c r="K325" s="161"/>
      <c r="L325" s="161"/>
      <c r="M325" s="161"/>
      <c r="N325" s="161"/>
      <c r="O325" s="161"/>
      <c r="P325" s="161"/>
      <c r="Q325" s="161"/>
      <c r="R325" s="161"/>
      <c r="S325" s="161"/>
      <c r="T325" s="161"/>
      <c r="U325" s="161"/>
      <c r="V325" s="161"/>
      <c r="W325" s="161"/>
      <c r="X325" s="161"/>
      <c r="Y325" s="152"/>
      <c r="Z325" s="152"/>
      <c r="AA325" s="152"/>
      <c r="AB325" s="152"/>
      <c r="AC325" s="152"/>
      <c r="AD325" s="152"/>
      <c r="AE325" s="152"/>
      <c r="AF325" s="152"/>
      <c r="AG325" s="152" t="s">
        <v>116</v>
      </c>
      <c r="AH325" s="152"/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outlineLevel="1" x14ac:dyDescent="0.25">
      <c r="A326" s="159"/>
      <c r="B326" s="160"/>
      <c r="C326" s="191" t="s">
        <v>370</v>
      </c>
      <c r="D326" s="162"/>
      <c r="E326" s="163">
        <v>2</v>
      </c>
      <c r="F326" s="161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  <c r="Y326" s="152"/>
      <c r="Z326" s="152"/>
      <c r="AA326" s="152"/>
      <c r="AB326" s="152"/>
      <c r="AC326" s="152"/>
      <c r="AD326" s="152"/>
      <c r="AE326" s="152"/>
      <c r="AF326" s="152"/>
      <c r="AG326" s="152" t="s">
        <v>118</v>
      </c>
      <c r="AH326" s="152">
        <v>0</v>
      </c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  <c r="BH326" s="152"/>
    </row>
    <row r="327" spans="1:60" outlineLevel="1" x14ac:dyDescent="0.25">
      <c r="A327" s="159"/>
      <c r="B327" s="160"/>
      <c r="C327" s="191" t="s">
        <v>371</v>
      </c>
      <c r="D327" s="162"/>
      <c r="E327" s="163">
        <v>2</v>
      </c>
      <c r="F327" s="161"/>
      <c r="G327" s="161"/>
      <c r="H327" s="161"/>
      <c r="I327" s="161"/>
      <c r="J327" s="161"/>
      <c r="K327" s="161"/>
      <c r="L327" s="161"/>
      <c r="M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61"/>
      <c r="X327" s="161"/>
      <c r="Y327" s="152"/>
      <c r="Z327" s="152"/>
      <c r="AA327" s="152"/>
      <c r="AB327" s="152"/>
      <c r="AC327" s="152"/>
      <c r="AD327" s="152"/>
      <c r="AE327" s="152"/>
      <c r="AF327" s="152"/>
      <c r="AG327" s="152" t="s">
        <v>118</v>
      </c>
      <c r="AH327" s="152">
        <v>0</v>
      </c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outlineLevel="1" x14ac:dyDescent="0.25">
      <c r="A328" s="173">
        <v>46</v>
      </c>
      <c r="B328" s="174" t="s">
        <v>372</v>
      </c>
      <c r="C328" s="190" t="s">
        <v>373</v>
      </c>
      <c r="D328" s="175" t="s">
        <v>124</v>
      </c>
      <c r="E328" s="176">
        <v>6</v>
      </c>
      <c r="F328" s="177"/>
      <c r="G328" s="178">
        <f>ROUND(E328*F328,2)</f>
        <v>0</v>
      </c>
      <c r="H328" s="177"/>
      <c r="I328" s="178">
        <f>ROUND(E328*H328,2)</f>
        <v>0</v>
      </c>
      <c r="J328" s="177"/>
      <c r="K328" s="178">
        <f>ROUND(E328*J328,2)</f>
        <v>0</v>
      </c>
      <c r="L328" s="178">
        <v>21</v>
      </c>
      <c r="M328" s="178">
        <f>G328*(1+L328/100)</f>
        <v>0</v>
      </c>
      <c r="N328" s="178">
        <v>0</v>
      </c>
      <c r="O328" s="178">
        <f>ROUND(E328*N328,2)</f>
        <v>0</v>
      </c>
      <c r="P328" s="178">
        <v>0</v>
      </c>
      <c r="Q328" s="178">
        <f>ROUND(E328*P328,2)</f>
        <v>0</v>
      </c>
      <c r="R328" s="178" t="s">
        <v>342</v>
      </c>
      <c r="S328" s="178" t="s">
        <v>112</v>
      </c>
      <c r="T328" s="179" t="s">
        <v>112</v>
      </c>
      <c r="U328" s="161">
        <v>0.28000000000000003</v>
      </c>
      <c r="V328" s="161">
        <f>ROUND(E328*U328,2)</f>
        <v>1.68</v>
      </c>
      <c r="W328" s="161"/>
      <c r="X328" s="161" t="s">
        <v>113</v>
      </c>
      <c r="Y328" s="152"/>
      <c r="Z328" s="152"/>
      <c r="AA328" s="152"/>
      <c r="AB328" s="152"/>
      <c r="AC328" s="152"/>
      <c r="AD328" s="152"/>
      <c r="AE328" s="152"/>
      <c r="AF328" s="152"/>
      <c r="AG328" s="152" t="s">
        <v>114</v>
      </c>
      <c r="AH328" s="152"/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  <c r="BH328" s="152"/>
    </row>
    <row r="329" spans="1:60" outlineLevel="1" x14ac:dyDescent="0.25">
      <c r="A329" s="159"/>
      <c r="B329" s="160"/>
      <c r="C329" s="256" t="s">
        <v>369</v>
      </c>
      <c r="D329" s="257"/>
      <c r="E329" s="257"/>
      <c r="F329" s="257"/>
      <c r="G329" s="257"/>
      <c r="H329" s="161"/>
      <c r="I329" s="161"/>
      <c r="J329" s="161"/>
      <c r="K329" s="161"/>
      <c r="L329" s="161"/>
      <c r="M329" s="161"/>
      <c r="N329" s="161"/>
      <c r="O329" s="161"/>
      <c r="P329" s="161"/>
      <c r="Q329" s="161"/>
      <c r="R329" s="161"/>
      <c r="S329" s="161"/>
      <c r="T329" s="161"/>
      <c r="U329" s="161"/>
      <c r="V329" s="161"/>
      <c r="W329" s="161"/>
      <c r="X329" s="161"/>
      <c r="Y329" s="152"/>
      <c r="Z329" s="152"/>
      <c r="AA329" s="152"/>
      <c r="AB329" s="152"/>
      <c r="AC329" s="152"/>
      <c r="AD329" s="152"/>
      <c r="AE329" s="152"/>
      <c r="AF329" s="152"/>
      <c r="AG329" s="152" t="s">
        <v>116</v>
      </c>
      <c r="AH329" s="152"/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2"/>
      <c r="BB329" s="152"/>
      <c r="BC329" s="152"/>
      <c r="BD329" s="152"/>
      <c r="BE329" s="152"/>
      <c r="BF329" s="152"/>
      <c r="BG329" s="152"/>
      <c r="BH329" s="152"/>
    </row>
    <row r="330" spans="1:60" outlineLevel="1" x14ac:dyDescent="0.25">
      <c r="A330" s="159"/>
      <c r="B330" s="160"/>
      <c r="C330" s="191" t="s">
        <v>374</v>
      </c>
      <c r="D330" s="162"/>
      <c r="E330" s="163">
        <v>6</v>
      </c>
      <c r="F330" s="161"/>
      <c r="G330" s="161"/>
      <c r="H330" s="161"/>
      <c r="I330" s="161"/>
      <c r="J330" s="161"/>
      <c r="K330" s="161"/>
      <c r="L330" s="161"/>
      <c r="M330" s="161"/>
      <c r="N330" s="161"/>
      <c r="O330" s="161"/>
      <c r="P330" s="161"/>
      <c r="Q330" s="161"/>
      <c r="R330" s="161"/>
      <c r="S330" s="161"/>
      <c r="T330" s="161"/>
      <c r="U330" s="161"/>
      <c r="V330" s="161"/>
      <c r="W330" s="161"/>
      <c r="X330" s="161"/>
      <c r="Y330" s="152"/>
      <c r="Z330" s="152"/>
      <c r="AA330" s="152"/>
      <c r="AB330" s="152"/>
      <c r="AC330" s="152"/>
      <c r="AD330" s="152"/>
      <c r="AE330" s="152"/>
      <c r="AF330" s="152"/>
      <c r="AG330" s="152" t="s">
        <v>118</v>
      </c>
      <c r="AH330" s="152">
        <v>0</v>
      </c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  <c r="BH330" s="152"/>
    </row>
    <row r="331" spans="1:60" ht="20.399999999999999" outlineLevel="1" x14ac:dyDescent="0.25">
      <c r="A331" s="173">
        <v>47</v>
      </c>
      <c r="B331" s="174" t="s">
        <v>375</v>
      </c>
      <c r="C331" s="190" t="s">
        <v>376</v>
      </c>
      <c r="D331" s="175" t="s">
        <v>141</v>
      </c>
      <c r="E331" s="176">
        <v>11.115</v>
      </c>
      <c r="F331" s="177"/>
      <c r="G331" s="178">
        <f>ROUND(E331*F331,2)</f>
        <v>0</v>
      </c>
      <c r="H331" s="177"/>
      <c r="I331" s="178">
        <f>ROUND(E331*H331,2)</f>
        <v>0</v>
      </c>
      <c r="J331" s="177"/>
      <c r="K331" s="178">
        <f>ROUND(E331*J331,2)</f>
        <v>0</v>
      </c>
      <c r="L331" s="178">
        <v>21</v>
      </c>
      <c r="M331" s="178">
        <f>G331*(1+L331/100)</f>
        <v>0</v>
      </c>
      <c r="N331" s="178">
        <v>1E-3</v>
      </c>
      <c r="O331" s="178">
        <f>ROUND(E331*N331,2)</f>
        <v>0.01</v>
      </c>
      <c r="P331" s="178">
        <v>6.3E-2</v>
      </c>
      <c r="Q331" s="178">
        <f>ROUND(E331*P331,2)</f>
        <v>0.7</v>
      </c>
      <c r="R331" s="178" t="s">
        <v>342</v>
      </c>
      <c r="S331" s="178" t="s">
        <v>112</v>
      </c>
      <c r="T331" s="179" t="s">
        <v>112</v>
      </c>
      <c r="U331" s="161">
        <v>0.71799999999999997</v>
      </c>
      <c r="V331" s="161">
        <f>ROUND(E331*U331,2)</f>
        <v>7.98</v>
      </c>
      <c r="W331" s="161"/>
      <c r="X331" s="161" t="s">
        <v>113</v>
      </c>
      <c r="Y331" s="152"/>
      <c r="Z331" s="152"/>
      <c r="AA331" s="152"/>
      <c r="AB331" s="152"/>
      <c r="AC331" s="152"/>
      <c r="AD331" s="152"/>
      <c r="AE331" s="152"/>
      <c r="AF331" s="152"/>
      <c r="AG331" s="152" t="s">
        <v>114</v>
      </c>
      <c r="AH331" s="152"/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  <c r="BH331" s="152"/>
    </row>
    <row r="332" spans="1:60" outlineLevel="1" x14ac:dyDescent="0.25">
      <c r="A332" s="159"/>
      <c r="B332" s="160"/>
      <c r="C332" s="191" t="s">
        <v>377</v>
      </c>
      <c r="D332" s="162"/>
      <c r="E332" s="163">
        <v>5.415</v>
      </c>
      <c r="F332" s="161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  <c r="Y332" s="152"/>
      <c r="Z332" s="152"/>
      <c r="AA332" s="152"/>
      <c r="AB332" s="152"/>
      <c r="AC332" s="152"/>
      <c r="AD332" s="152"/>
      <c r="AE332" s="152"/>
      <c r="AF332" s="152"/>
      <c r="AG332" s="152" t="s">
        <v>118</v>
      </c>
      <c r="AH332" s="152">
        <v>0</v>
      </c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AU332" s="152"/>
      <c r="AV332" s="152"/>
      <c r="AW332" s="152"/>
      <c r="AX332" s="152"/>
      <c r="AY332" s="152"/>
      <c r="AZ332" s="152"/>
      <c r="BA332" s="152"/>
      <c r="BB332" s="152"/>
      <c r="BC332" s="152"/>
      <c r="BD332" s="152"/>
      <c r="BE332" s="152"/>
      <c r="BF332" s="152"/>
      <c r="BG332" s="152"/>
      <c r="BH332" s="152"/>
    </row>
    <row r="333" spans="1:60" outlineLevel="1" x14ac:dyDescent="0.25">
      <c r="A333" s="159"/>
      <c r="B333" s="160"/>
      <c r="C333" s="191" t="s">
        <v>378</v>
      </c>
      <c r="D333" s="162"/>
      <c r="E333" s="163">
        <v>5.7</v>
      </c>
      <c r="F333" s="161"/>
      <c r="G333" s="161"/>
      <c r="H333" s="161"/>
      <c r="I333" s="161"/>
      <c r="J333" s="161"/>
      <c r="K333" s="161"/>
      <c r="L333" s="161"/>
      <c r="M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61"/>
      <c r="Y333" s="152"/>
      <c r="Z333" s="152"/>
      <c r="AA333" s="152"/>
      <c r="AB333" s="152"/>
      <c r="AC333" s="152"/>
      <c r="AD333" s="152"/>
      <c r="AE333" s="152"/>
      <c r="AF333" s="152"/>
      <c r="AG333" s="152" t="s">
        <v>118</v>
      </c>
      <c r="AH333" s="152">
        <v>0</v>
      </c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2"/>
      <c r="BB333" s="152"/>
      <c r="BC333" s="152"/>
      <c r="BD333" s="152"/>
      <c r="BE333" s="152"/>
      <c r="BF333" s="152"/>
      <c r="BG333" s="152"/>
      <c r="BH333" s="152"/>
    </row>
    <row r="334" spans="1:60" ht="20.399999999999999" outlineLevel="1" x14ac:dyDescent="0.25">
      <c r="A334" s="173">
        <v>48</v>
      </c>
      <c r="B334" s="174" t="s">
        <v>379</v>
      </c>
      <c r="C334" s="190" t="s">
        <v>380</v>
      </c>
      <c r="D334" s="175" t="s">
        <v>141</v>
      </c>
      <c r="E334" s="176">
        <v>18.899999999999999</v>
      </c>
      <c r="F334" s="177"/>
      <c r="G334" s="178">
        <f>ROUND(E334*F334,2)</f>
        <v>0</v>
      </c>
      <c r="H334" s="177"/>
      <c r="I334" s="178">
        <f>ROUND(E334*H334,2)</f>
        <v>0</v>
      </c>
      <c r="J334" s="177"/>
      <c r="K334" s="178">
        <f>ROUND(E334*J334,2)</f>
        <v>0</v>
      </c>
      <c r="L334" s="178">
        <v>21</v>
      </c>
      <c r="M334" s="178">
        <f>G334*(1+L334/100)</f>
        <v>0</v>
      </c>
      <c r="N334" s="178">
        <v>8.3000000000000001E-4</v>
      </c>
      <c r="O334" s="178">
        <f>ROUND(E334*N334,2)</f>
        <v>0.02</v>
      </c>
      <c r="P334" s="178">
        <v>0.06</v>
      </c>
      <c r="Q334" s="178">
        <f>ROUND(E334*P334,2)</f>
        <v>1.1299999999999999</v>
      </c>
      <c r="R334" s="178" t="s">
        <v>342</v>
      </c>
      <c r="S334" s="178" t="s">
        <v>112</v>
      </c>
      <c r="T334" s="179" t="s">
        <v>112</v>
      </c>
      <c r="U334" s="161">
        <v>0.55600000000000005</v>
      </c>
      <c r="V334" s="161">
        <f>ROUND(E334*U334,2)</f>
        <v>10.51</v>
      </c>
      <c r="W334" s="161"/>
      <c r="X334" s="161" t="s">
        <v>113</v>
      </c>
      <c r="Y334" s="152"/>
      <c r="Z334" s="152"/>
      <c r="AA334" s="152"/>
      <c r="AB334" s="152"/>
      <c r="AC334" s="152"/>
      <c r="AD334" s="152"/>
      <c r="AE334" s="152"/>
      <c r="AF334" s="152"/>
      <c r="AG334" s="152" t="s">
        <v>114</v>
      </c>
      <c r="AH334" s="152"/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  <c r="BH334" s="152"/>
    </row>
    <row r="335" spans="1:60" outlineLevel="1" x14ac:dyDescent="0.25">
      <c r="A335" s="159"/>
      <c r="B335" s="160"/>
      <c r="C335" s="191" t="s">
        <v>381</v>
      </c>
      <c r="D335" s="162"/>
      <c r="E335" s="163">
        <v>18.899999999999999</v>
      </c>
      <c r="F335" s="161"/>
      <c r="G335" s="161"/>
      <c r="H335" s="161"/>
      <c r="I335" s="161"/>
      <c r="J335" s="161"/>
      <c r="K335" s="161"/>
      <c r="L335" s="161"/>
      <c r="M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61"/>
      <c r="Y335" s="152"/>
      <c r="Z335" s="152"/>
      <c r="AA335" s="152"/>
      <c r="AB335" s="152"/>
      <c r="AC335" s="152"/>
      <c r="AD335" s="152"/>
      <c r="AE335" s="152"/>
      <c r="AF335" s="152"/>
      <c r="AG335" s="152" t="s">
        <v>118</v>
      </c>
      <c r="AH335" s="152">
        <v>0</v>
      </c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52"/>
      <c r="BB335" s="152"/>
      <c r="BC335" s="152"/>
      <c r="BD335" s="152"/>
      <c r="BE335" s="152"/>
      <c r="BF335" s="152"/>
      <c r="BG335" s="152"/>
      <c r="BH335" s="152"/>
    </row>
    <row r="336" spans="1:60" outlineLevel="1" x14ac:dyDescent="0.25">
      <c r="A336" s="173">
        <v>49</v>
      </c>
      <c r="B336" s="174" t="s">
        <v>382</v>
      </c>
      <c r="C336" s="190" t="s">
        <v>383</v>
      </c>
      <c r="D336" s="175" t="s">
        <v>130</v>
      </c>
      <c r="E336" s="176">
        <v>17.82</v>
      </c>
      <c r="F336" s="177"/>
      <c r="G336" s="178">
        <f>ROUND(E336*F336,2)</f>
        <v>0</v>
      </c>
      <c r="H336" s="177"/>
      <c r="I336" s="178">
        <f>ROUND(E336*H336,2)</f>
        <v>0</v>
      </c>
      <c r="J336" s="177"/>
      <c r="K336" s="178">
        <f>ROUND(E336*J336,2)</f>
        <v>0</v>
      </c>
      <c r="L336" s="178">
        <v>21</v>
      </c>
      <c r="M336" s="178">
        <f>G336*(1+L336/100)</f>
        <v>0</v>
      </c>
      <c r="N336" s="178">
        <v>0</v>
      </c>
      <c r="O336" s="178">
        <f>ROUND(E336*N336,2)</f>
        <v>0</v>
      </c>
      <c r="P336" s="178">
        <v>3.773E-2</v>
      </c>
      <c r="Q336" s="178">
        <f>ROUND(E336*P336,2)</f>
        <v>0.67</v>
      </c>
      <c r="R336" s="178" t="s">
        <v>342</v>
      </c>
      <c r="S336" s="178" t="s">
        <v>112</v>
      </c>
      <c r="T336" s="179" t="s">
        <v>112</v>
      </c>
      <c r="U336" s="161">
        <v>0.13</v>
      </c>
      <c r="V336" s="161">
        <f>ROUND(E336*U336,2)</f>
        <v>2.3199999999999998</v>
      </c>
      <c r="W336" s="161"/>
      <c r="X336" s="161" t="s">
        <v>113</v>
      </c>
      <c r="Y336" s="152"/>
      <c r="Z336" s="152"/>
      <c r="AA336" s="152"/>
      <c r="AB336" s="152"/>
      <c r="AC336" s="152"/>
      <c r="AD336" s="152"/>
      <c r="AE336" s="152"/>
      <c r="AF336" s="152"/>
      <c r="AG336" s="152" t="s">
        <v>114</v>
      </c>
      <c r="AH336" s="152"/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  <c r="BH336" s="152"/>
    </row>
    <row r="337" spans="1:60" outlineLevel="1" x14ac:dyDescent="0.25">
      <c r="A337" s="159"/>
      <c r="B337" s="160"/>
      <c r="C337" s="191" t="s">
        <v>384</v>
      </c>
      <c r="D337" s="162"/>
      <c r="E337" s="163">
        <v>17.82</v>
      </c>
      <c r="F337" s="161"/>
      <c r="G337" s="161"/>
      <c r="H337" s="161"/>
      <c r="I337" s="161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  <c r="Y337" s="152"/>
      <c r="Z337" s="152"/>
      <c r="AA337" s="152"/>
      <c r="AB337" s="152"/>
      <c r="AC337" s="152"/>
      <c r="AD337" s="152"/>
      <c r="AE337" s="152"/>
      <c r="AF337" s="152"/>
      <c r="AG337" s="152" t="s">
        <v>118</v>
      </c>
      <c r="AH337" s="152">
        <v>0</v>
      </c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AU337" s="152"/>
      <c r="AV337" s="152"/>
      <c r="AW337" s="152"/>
      <c r="AX337" s="152"/>
      <c r="AY337" s="152"/>
      <c r="AZ337" s="152"/>
      <c r="BA337" s="152"/>
      <c r="BB337" s="152"/>
      <c r="BC337" s="152"/>
      <c r="BD337" s="152"/>
      <c r="BE337" s="152"/>
      <c r="BF337" s="152"/>
      <c r="BG337" s="152"/>
      <c r="BH337" s="152"/>
    </row>
    <row r="338" spans="1:60" x14ac:dyDescent="0.25">
      <c r="A338" s="167" t="s">
        <v>106</v>
      </c>
      <c r="B338" s="168" t="s">
        <v>67</v>
      </c>
      <c r="C338" s="189" t="s">
        <v>68</v>
      </c>
      <c r="D338" s="169"/>
      <c r="E338" s="170"/>
      <c r="F338" s="171"/>
      <c r="G338" s="171">
        <f>SUMIF(AG339:AG340,"&lt;&gt;NOR",G339:G340)</f>
        <v>0</v>
      </c>
      <c r="H338" s="171"/>
      <c r="I338" s="171">
        <f>SUM(I339:I340)</f>
        <v>0</v>
      </c>
      <c r="J338" s="171"/>
      <c r="K338" s="171">
        <f>SUM(K339:K340)</f>
        <v>0</v>
      </c>
      <c r="L338" s="171"/>
      <c r="M338" s="171">
        <f>SUM(M339:M340)</f>
        <v>0</v>
      </c>
      <c r="N338" s="171"/>
      <c r="O338" s="171">
        <f>SUM(O339:O340)</f>
        <v>0</v>
      </c>
      <c r="P338" s="171"/>
      <c r="Q338" s="171">
        <f>SUM(Q339:Q340)</f>
        <v>0</v>
      </c>
      <c r="R338" s="171"/>
      <c r="S338" s="171"/>
      <c r="T338" s="172"/>
      <c r="U338" s="166"/>
      <c r="V338" s="166">
        <f>SUM(V339:V340)</f>
        <v>40.35</v>
      </c>
      <c r="W338" s="166"/>
      <c r="X338" s="166"/>
      <c r="AG338" t="s">
        <v>107</v>
      </c>
    </row>
    <row r="339" spans="1:60" ht="30.6" outlineLevel="1" x14ac:dyDescent="0.25">
      <c r="A339" s="173">
        <v>50</v>
      </c>
      <c r="B339" s="174" t="s">
        <v>385</v>
      </c>
      <c r="C339" s="190" t="s">
        <v>386</v>
      </c>
      <c r="D339" s="175" t="s">
        <v>387</v>
      </c>
      <c r="E339" s="176">
        <v>42.988900000000001</v>
      </c>
      <c r="F339" s="177"/>
      <c r="G339" s="178">
        <f>ROUND(E339*F339,2)</f>
        <v>0</v>
      </c>
      <c r="H339" s="177"/>
      <c r="I339" s="178">
        <f>ROUND(E339*H339,2)</f>
        <v>0</v>
      </c>
      <c r="J339" s="177"/>
      <c r="K339" s="178">
        <f>ROUND(E339*J339,2)</f>
        <v>0</v>
      </c>
      <c r="L339" s="178">
        <v>21</v>
      </c>
      <c r="M339" s="178">
        <f>G339*(1+L339/100)</f>
        <v>0</v>
      </c>
      <c r="N339" s="178">
        <v>0</v>
      </c>
      <c r="O339" s="178">
        <f>ROUND(E339*N339,2)</f>
        <v>0</v>
      </c>
      <c r="P339" s="178">
        <v>0</v>
      </c>
      <c r="Q339" s="178">
        <f>ROUND(E339*P339,2)</f>
        <v>0</v>
      </c>
      <c r="R339" s="178" t="s">
        <v>111</v>
      </c>
      <c r="S339" s="178" t="s">
        <v>112</v>
      </c>
      <c r="T339" s="179" t="s">
        <v>112</v>
      </c>
      <c r="U339" s="161">
        <v>0.9385</v>
      </c>
      <c r="V339" s="161">
        <f>ROUND(E339*U339,2)</f>
        <v>40.35</v>
      </c>
      <c r="W339" s="161"/>
      <c r="X339" s="161" t="s">
        <v>388</v>
      </c>
      <c r="Y339" s="152"/>
      <c r="Z339" s="152"/>
      <c r="AA339" s="152"/>
      <c r="AB339" s="152"/>
      <c r="AC339" s="152"/>
      <c r="AD339" s="152"/>
      <c r="AE339" s="152"/>
      <c r="AF339" s="152"/>
      <c r="AG339" s="152" t="s">
        <v>389</v>
      </c>
      <c r="AH339" s="152"/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52"/>
      <c r="BB339" s="152"/>
      <c r="BC339" s="152"/>
      <c r="BD339" s="152"/>
      <c r="BE339" s="152"/>
      <c r="BF339" s="152"/>
      <c r="BG339" s="152"/>
      <c r="BH339" s="152"/>
    </row>
    <row r="340" spans="1:60" outlineLevel="1" x14ac:dyDescent="0.25">
      <c r="A340" s="159"/>
      <c r="B340" s="160"/>
      <c r="C340" s="256" t="s">
        <v>390</v>
      </c>
      <c r="D340" s="257"/>
      <c r="E340" s="257"/>
      <c r="F340" s="257"/>
      <c r="G340" s="257"/>
      <c r="H340" s="161"/>
      <c r="I340" s="161"/>
      <c r="J340" s="161"/>
      <c r="K340" s="161"/>
      <c r="L340" s="161"/>
      <c r="M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61"/>
      <c r="Y340" s="152"/>
      <c r="Z340" s="152"/>
      <c r="AA340" s="152"/>
      <c r="AB340" s="152"/>
      <c r="AC340" s="152"/>
      <c r="AD340" s="152"/>
      <c r="AE340" s="152"/>
      <c r="AF340" s="152"/>
      <c r="AG340" s="152" t="s">
        <v>116</v>
      </c>
      <c r="AH340" s="152"/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52"/>
      <c r="BB340" s="152"/>
      <c r="BC340" s="152"/>
      <c r="BD340" s="152"/>
      <c r="BE340" s="152"/>
      <c r="BF340" s="152"/>
      <c r="BG340" s="152"/>
      <c r="BH340" s="152"/>
    </row>
    <row r="341" spans="1:60" x14ac:dyDescent="0.25">
      <c r="A341" s="167" t="s">
        <v>106</v>
      </c>
      <c r="B341" s="168" t="s">
        <v>69</v>
      </c>
      <c r="C341" s="189" t="s">
        <v>70</v>
      </c>
      <c r="D341" s="169"/>
      <c r="E341" s="170"/>
      <c r="F341" s="171"/>
      <c r="G341" s="171">
        <f>SUMIF(AG342:AG350,"&lt;&gt;NOR",G342:G350)</f>
        <v>0</v>
      </c>
      <c r="H341" s="171"/>
      <c r="I341" s="171">
        <f>SUM(I342:I350)</f>
        <v>0</v>
      </c>
      <c r="J341" s="171"/>
      <c r="K341" s="171">
        <f>SUM(K342:K350)</f>
        <v>0</v>
      </c>
      <c r="L341" s="171"/>
      <c r="M341" s="171">
        <f>SUM(M342:M350)</f>
        <v>0</v>
      </c>
      <c r="N341" s="171"/>
      <c r="O341" s="171">
        <f>SUM(O342:O350)</f>
        <v>0.03</v>
      </c>
      <c r="P341" s="171"/>
      <c r="Q341" s="171">
        <f>SUM(Q342:Q350)</f>
        <v>0.02</v>
      </c>
      <c r="R341" s="171"/>
      <c r="S341" s="171"/>
      <c r="T341" s="172"/>
      <c r="U341" s="166"/>
      <c r="V341" s="166">
        <f>SUM(V342:V350)</f>
        <v>12.100000000000001</v>
      </c>
      <c r="W341" s="166"/>
      <c r="X341" s="166"/>
      <c r="AG341" t="s">
        <v>107</v>
      </c>
    </row>
    <row r="342" spans="1:60" ht="20.399999999999999" outlineLevel="1" x14ac:dyDescent="0.25">
      <c r="A342" s="173">
        <v>51</v>
      </c>
      <c r="B342" s="174" t="s">
        <v>391</v>
      </c>
      <c r="C342" s="190" t="s">
        <v>459</v>
      </c>
      <c r="D342" s="175" t="s">
        <v>130</v>
      </c>
      <c r="E342" s="176">
        <v>13.3</v>
      </c>
      <c r="F342" s="177"/>
      <c r="G342" s="178">
        <f>ROUND(E342*F342,2)</f>
        <v>0</v>
      </c>
      <c r="H342" s="177"/>
      <c r="I342" s="178">
        <f>ROUND(E342*H342,2)</f>
        <v>0</v>
      </c>
      <c r="J342" s="177"/>
      <c r="K342" s="178">
        <f>ROUND(E342*J342,2)</f>
        <v>0</v>
      </c>
      <c r="L342" s="178">
        <v>21</v>
      </c>
      <c r="M342" s="178">
        <f>G342*(1+L342/100)</f>
        <v>0</v>
      </c>
      <c r="N342" s="178">
        <v>2.4199999999999998E-3</v>
      </c>
      <c r="O342" s="178">
        <f>ROUND(E342*N342,2)</f>
        <v>0.03</v>
      </c>
      <c r="P342" s="178">
        <v>0</v>
      </c>
      <c r="Q342" s="178">
        <f>ROUND(E342*P342,2)</f>
        <v>0</v>
      </c>
      <c r="R342" s="178" t="s">
        <v>392</v>
      </c>
      <c r="S342" s="178" t="s">
        <v>112</v>
      </c>
      <c r="T342" s="179" t="s">
        <v>112</v>
      </c>
      <c r="U342" s="161">
        <v>0.80649999999999999</v>
      </c>
      <c r="V342" s="161">
        <f>ROUND(E342*U342,2)</f>
        <v>10.73</v>
      </c>
      <c r="W342" s="161"/>
      <c r="X342" s="161" t="s">
        <v>113</v>
      </c>
      <c r="Y342" s="152"/>
      <c r="Z342" s="152"/>
      <c r="AA342" s="152"/>
      <c r="AB342" s="152"/>
      <c r="AC342" s="152"/>
      <c r="AD342" s="152"/>
      <c r="AE342" s="152"/>
      <c r="AF342" s="152"/>
      <c r="AG342" s="152" t="s">
        <v>114</v>
      </c>
      <c r="AH342" s="152"/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52"/>
      <c r="BB342" s="152"/>
      <c r="BC342" s="152"/>
      <c r="BD342" s="152"/>
      <c r="BE342" s="152"/>
      <c r="BF342" s="152"/>
      <c r="BG342" s="152"/>
      <c r="BH342" s="152"/>
    </row>
    <row r="343" spans="1:60" outlineLevel="1" x14ac:dyDescent="0.25">
      <c r="A343" s="159"/>
      <c r="B343" s="160"/>
      <c r="C343" s="256" t="s">
        <v>393</v>
      </c>
      <c r="D343" s="257"/>
      <c r="E343" s="257"/>
      <c r="F343" s="257"/>
      <c r="G343" s="257"/>
      <c r="H343" s="161"/>
      <c r="I343" s="161"/>
      <c r="J343" s="161"/>
      <c r="K343" s="161"/>
      <c r="L343" s="161"/>
      <c r="M343" s="161"/>
      <c r="N343" s="161"/>
      <c r="O343" s="161"/>
      <c r="P343" s="161"/>
      <c r="Q343" s="161"/>
      <c r="R343" s="161"/>
      <c r="S343" s="161"/>
      <c r="T343" s="161"/>
      <c r="U343" s="161"/>
      <c r="V343" s="161"/>
      <c r="W343" s="161"/>
      <c r="X343" s="161"/>
      <c r="Y343" s="152"/>
      <c r="Z343" s="152"/>
      <c r="AA343" s="152"/>
      <c r="AB343" s="152"/>
      <c r="AC343" s="152"/>
      <c r="AD343" s="152"/>
      <c r="AE343" s="152"/>
      <c r="AF343" s="152"/>
      <c r="AG343" s="152" t="s">
        <v>116</v>
      </c>
      <c r="AH343" s="152"/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AU343" s="152"/>
      <c r="AV343" s="152"/>
      <c r="AW343" s="152"/>
      <c r="AX343" s="152"/>
      <c r="AY343" s="152"/>
      <c r="AZ343" s="152"/>
      <c r="BA343" s="152"/>
      <c r="BB343" s="152"/>
      <c r="BC343" s="152"/>
      <c r="BD343" s="152"/>
      <c r="BE343" s="152"/>
      <c r="BF343" s="152"/>
      <c r="BG343" s="152"/>
      <c r="BH343" s="152"/>
    </row>
    <row r="344" spans="1:60" outlineLevel="1" x14ac:dyDescent="0.25">
      <c r="A344" s="159"/>
      <c r="B344" s="160"/>
      <c r="C344" s="191" t="s">
        <v>394</v>
      </c>
      <c r="D344" s="162"/>
      <c r="E344" s="163">
        <v>9.5</v>
      </c>
      <c r="F344" s="161"/>
      <c r="G344" s="161"/>
      <c r="H344" s="161"/>
      <c r="I344" s="161"/>
      <c r="J344" s="161"/>
      <c r="K344" s="161"/>
      <c r="L344" s="161"/>
      <c r="M344" s="161"/>
      <c r="N344" s="161"/>
      <c r="O344" s="161"/>
      <c r="P344" s="161"/>
      <c r="Q344" s="161"/>
      <c r="R344" s="161"/>
      <c r="S344" s="161"/>
      <c r="T344" s="161"/>
      <c r="U344" s="161"/>
      <c r="V344" s="161"/>
      <c r="W344" s="161"/>
      <c r="X344" s="161"/>
      <c r="Y344" s="152"/>
      <c r="Z344" s="152"/>
      <c r="AA344" s="152"/>
      <c r="AB344" s="152"/>
      <c r="AC344" s="152"/>
      <c r="AD344" s="152"/>
      <c r="AE344" s="152"/>
      <c r="AF344" s="152"/>
      <c r="AG344" s="152" t="s">
        <v>118</v>
      </c>
      <c r="AH344" s="152">
        <v>0</v>
      </c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AU344" s="152"/>
      <c r="AV344" s="152"/>
      <c r="AW344" s="152"/>
      <c r="AX344" s="152"/>
      <c r="AY344" s="152"/>
      <c r="AZ344" s="152"/>
      <c r="BA344" s="152"/>
      <c r="BB344" s="152"/>
      <c r="BC344" s="152"/>
      <c r="BD344" s="152"/>
      <c r="BE344" s="152"/>
      <c r="BF344" s="152"/>
      <c r="BG344" s="152"/>
      <c r="BH344" s="152"/>
    </row>
    <row r="345" spans="1:60" outlineLevel="1" x14ac:dyDescent="0.25">
      <c r="A345" s="159"/>
      <c r="B345" s="160"/>
      <c r="C345" s="191" t="s">
        <v>395</v>
      </c>
      <c r="D345" s="162"/>
      <c r="E345" s="163">
        <v>3.8</v>
      </c>
      <c r="F345" s="161"/>
      <c r="G345" s="161"/>
      <c r="H345" s="161"/>
      <c r="I345" s="161"/>
      <c r="J345" s="161"/>
      <c r="K345" s="161"/>
      <c r="L345" s="161"/>
      <c r="M345" s="161"/>
      <c r="N345" s="161"/>
      <c r="O345" s="161"/>
      <c r="P345" s="161"/>
      <c r="Q345" s="161"/>
      <c r="R345" s="161"/>
      <c r="S345" s="161"/>
      <c r="T345" s="161"/>
      <c r="U345" s="161"/>
      <c r="V345" s="161"/>
      <c r="W345" s="161"/>
      <c r="X345" s="161"/>
      <c r="Y345" s="152"/>
      <c r="Z345" s="152"/>
      <c r="AA345" s="152"/>
      <c r="AB345" s="152"/>
      <c r="AC345" s="152"/>
      <c r="AD345" s="152"/>
      <c r="AE345" s="152"/>
      <c r="AF345" s="152"/>
      <c r="AG345" s="152" t="s">
        <v>118</v>
      </c>
      <c r="AH345" s="152">
        <v>0</v>
      </c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52"/>
      <c r="BB345" s="152"/>
      <c r="BC345" s="152"/>
      <c r="BD345" s="152"/>
      <c r="BE345" s="152"/>
      <c r="BF345" s="152"/>
      <c r="BG345" s="152"/>
      <c r="BH345" s="152"/>
    </row>
    <row r="346" spans="1:60" outlineLevel="1" x14ac:dyDescent="0.25">
      <c r="A346" s="173">
        <v>52</v>
      </c>
      <c r="B346" s="174" t="s">
        <v>396</v>
      </c>
      <c r="C346" s="190" t="s">
        <v>397</v>
      </c>
      <c r="D346" s="175" t="s">
        <v>130</v>
      </c>
      <c r="E346" s="176">
        <v>13.27</v>
      </c>
      <c r="F346" s="177"/>
      <c r="G346" s="178">
        <f>ROUND(E346*F346,2)</f>
        <v>0</v>
      </c>
      <c r="H346" s="177"/>
      <c r="I346" s="178">
        <f>ROUND(E346*H346,2)</f>
        <v>0</v>
      </c>
      <c r="J346" s="177"/>
      <c r="K346" s="178">
        <f>ROUND(E346*J346,2)</f>
        <v>0</v>
      </c>
      <c r="L346" s="178">
        <v>21</v>
      </c>
      <c r="M346" s="178">
        <f>G346*(1+L346/100)</f>
        <v>0</v>
      </c>
      <c r="N346" s="178">
        <v>0</v>
      </c>
      <c r="O346" s="178">
        <f>ROUND(E346*N346,2)</f>
        <v>0</v>
      </c>
      <c r="P346" s="178">
        <v>1.3500000000000001E-3</v>
      </c>
      <c r="Q346" s="178">
        <f>ROUND(E346*P346,2)</f>
        <v>0.02</v>
      </c>
      <c r="R346" s="178" t="s">
        <v>392</v>
      </c>
      <c r="S346" s="178" t="s">
        <v>112</v>
      </c>
      <c r="T346" s="179" t="s">
        <v>112</v>
      </c>
      <c r="U346" s="161">
        <v>9.1999999999999998E-2</v>
      </c>
      <c r="V346" s="161">
        <f>ROUND(E346*U346,2)</f>
        <v>1.22</v>
      </c>
      <c r="W346" s="161"/>
      <c r="X346" s="161" t="s">
        <v>113</v>
      </c>
      <c r="Y346" s="152"/>
      <c r="Z346" s="152"/>
      <c r="AA346" s="152"/>
      <c r="AB346" s="152"/>
      <c r="AC346" s="152"/>
      <c r="AD346" s="152"/>
      <c r="AE346" s="152"/>
      <c r="AF346" s="152"/>
      <c r="AG346" s="152" t="s">
        <v>114</v>
      </c>
      <c r="AH346" s="152"/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  <c r="BH346" s="152"/>
    </row>
    <row r="347" spans="1:60" outlineLevel="1" x14ac:dyDescent="0.25">
      <c r="A347" s="159"/>
      <c r="B347" s="160"/>
      <c r="C347" s="191" t="s">
        <v>398</v>
      </c>
      <c r="D347" s="162"/>
      <c r="E347" s="163">
        <v>3.77</v>
      </c>
      <c r="F347" s="161"/>
      <c r="G347" s="161"/>
      <c r="H347" s="161"/>
      <c r="I347" s="161"/>
      <c r="J347" s="161"/>
      <c r="K347" s="161"/>
      <c r="L347" s="161"/>
      <c r="M347" s="161"/>
      <c r="N347" s="161"/>
      <c r="O347" s="161"/>
      <c r="P347" s="161"/>
      <c r="Q347" s="161"/>
      <c r="R347" s="161"/>
      <c r="S347" s="161"/>
      <c r="T347" s="161"/>
      <c r="U347" s="161"/>
      <c r="V347" s="161"/>
      <c r="W347" s="161"/>
      <c r="X347" s="161"/>
      <c r="Y347" s="152"/>
      <c r="Z347" s="152"/>
      <c r="AA347" s="152"/>
      <c r="AB347" s="152"/>
      <c r="AC347" s="152"/>
      <c r="AD347" s="152"/>
      <c r="AE347" s="152"/>
      <c r="AF347" s="152"/>
      <c r="AG347" s="152" t="s">
        <v>118</v>
      </c>
      <c r="AH347" s="152">
        <v>0</v>
      </c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52"/>
      <c r="BB347" s="152"/>
      <c r="BC347" s="152"/>
      <c r="BD347" s="152"/>
      <c r="BE347" s="152"/>
      <c r="BF347" s="152"/>
      <c r="BG347" s="152"/>
      <c r="BH347" s="152"/>
    </row>
    <row r="348" spans="1:60" outlineLevel="1" x14ac:dyDescent="0.25">
      <c r="A348" s="159"/>
      <c r="B348" s="160"/>
      <c r="C348" s="191" t="s">
        <v>399</v>
      </c>
      <c r="D348" s="162"/>
      <c r="E348" s="163">
        <v>9.5</v>
      </c>
      <c r="F348" s="161"/>
      <c r="G348" s="161"/>
      <c r="H348" s="161"/>
      <c r="I348" s="161"/>
      <c r="J348" s="161"/>
      <c r="K348" s="161"/>
      <c r="L348" s="161"/>
      <c r="M348" s="161"/>
      <c r="N348" s="161"/>
      <c r="O348" s="161"/>
      <c r="P348" s="161"/>
      <c r="Q348" s="161"/>
      <c r="R348" s="161"/>
      <c r="S348" s="161"/>
      <c r="T348" s="161"/>
      <c r="U348" s="161"/>
      <c r="V348" s="161"/>
      <c r="W348" s="161"/>
      <c r="X348" s="161"/>
      <c r="Y348" s="152"/>
      <c r="Z348" s="152"/>
      <c r="AA348" s="152"/>
      <c r="AB348" s="152"/>
      <c r="AC348" s="152"/>
      <c r="AD348" s="152"/>
      <c r="AE348" s="152"/>
      <c r="AF348" s="152"/>
      <c r="AG348" s="152" t="s">
        <v>118</v>
      </c>
      <c r="AH348" s="152">
        <v>0</v>
      </c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52"/>
      <c r="BB348" s="152"/>
      <c r="BC348" s="152"/>
      <c r="BD348" s="152"/>
      <c r="BE348" s="152"/>
      <c r="BF348" s="152"/>
      <c r="BG348" s="152"/>
      <c r="BH348" s="152"/>
    </row>
    <row r="349" spans="1:60" outlineLevel="1" x14ac:dyDescent="0.25">
      <c r="A349" s="173">
        <v>53</v>
      </c>
      <c r="B349" s="174" t="s">
        <v>400</v>
      </c>
      <c r="C349" s="190" t="s">
        <v>401</v>
      </c>
      <c r="D349" s="175" t="s">
        <v>387</v>
      </c>
      <c r="E349" s="176">
        <v>3.2190000000000003E-2</v>
      </c>
      <c r="F349" s="177"/>
      <c r="G349" s="178">
        <f>ROUND(E349*F349,2)</f>
        <v>0</v>
      </c>
      <c r="H349" s="177"/>
      <c r="I349" s="178">
        <f>ROUND(E349*H349,2)</f>
        <v>0</v>
      </c>
      <c r="J349" s="177"/>
      <c r="K349" s="178">
        <f>ROUND(E349*J349,2)</f>
        <v>0</v>
      </c>
      <c r="L349" s="178">
        <v>21</v>
      </c>
      <c r="M349" s="178">
        <f>G349*(1+L349/100)</f>
        <v>0</v>
      </c>
      <c r="N349" s="178">
        <v>0</v>
      </c>
      <c r="O349" s="178">
        <f>ROUND(E349*N349,2)</f>
        <v>0</v>
      </c>
      <c r="P349" s="178">
        <v>0</v>
      </c>
      <c r="Q349" s="178">
        <f>ROUND(E349*P349,2)</f>
        <v>0</v>
      </c>
      <c r="R349" s="178" t="s">
        <v>392</v>
      </c>
      <c r="S349" s="178" t="s">
        <v>112</v>
      </c>
      <c r="T349" s="179" t="s">
        <v>112</v>
      </c>
      <c r="U349" s="161">
        <v>4.7370000000000001</v>
      </c>
      <c r="V349" s="161">
        <f>ROUND(E349*U349,2)</f>
        <v>0.15</v>
      </c>
      <c r="W349" s="161"/>
      <c r="X349" s="161" t="s">
        <v>388</v>
      </c>
      <c r="Y349" s="152"/>
      <c r="Z349" s="152"/>
      <c r="AA349" s="152"/>
      <c r="AB349" s="152"/>
      <c r="AC349" s="152"/>
      <c r="AD349" s="152"/>
      <c r="AE349" s="152"/>
      <c r="AF349" s="152"/>
      <c r="AG349" s="152" t="s">
        <v>389</v>
      </c>
      <c r="AH349" s="152"/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AU349" s="152"/>
      <c r="AV349" s="152"/>
      <c r="AW349" s="152"/>
      <c r="AX349" s="152"/>
      <c r="AY349" s="152"/>
      <c r="AZ349" s="152"/>
      <c r="BA349" s="152"/>
      <c r="BB349" s="152"/>
      <c r="BC349" s="152"/>
      <c r="BD349" s="152"/>
      <c r="BE349" s="152"/>
      <c r="BF349" s="152"/>
      <c r="BG349" s="152"/>
      <c r="BH349" s="152"/>
    </row>
    <row r="350" spans="1:60" outlineLevel="1" x14ac:dyDescent="0.25">
      <c r="A350" s="159"/>
      <c r="B350" s="160"/>
      <c r="C350" s="256" t="s">
        <v>402</v>
      </c>
      <c r="D350" s="257"/>
      <c r="E350" s="257"/>
      <c r="F350" s="257"/>
      <c r="G350" s="257"/>
      <c r="H350" s="161"/>
      <c r="I350" s="161"/>
      <c r="J350" s="161"/>
      <c r="K350" s="161"/>
      <c r="L350" s="161"/>
      <c r="M350" s="161"/>
      <c r="N350" s="161"/>
      <c r="O350" s="161"/>
      <c r="P350" s="161"/>
      <c r="Q350" s="161"/>
      <c r="R350" s="161"/>
      <c r="S350" s="161"/>
      <c r="T350" s="161"/>
      <c r="U350" s="161"/>
      <c r="V350" s="161"/>
      <c r="W350" s="161"/>
      <c r="X350" s="161"/>
      <c r="Y350" s="152"/>
      <c r="Z350" s="152"/>
      <c r="AA350" s="152"/>
      <c r="AB350" s="152"/>
      <c r="AC350" s="152"/>
      <c r="AD350" s="152"/>
      <c r="AE350" s="152"/>
      <c r="AF350" s="152"/>
      <c r="AG350" s="152" t="s">
        <v>116</v>
      </c>
      <c r="AH350" s="152"/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AU350" s="152"/>
      <c r="AV350" s="152"/>
      <c r="AW350" s="152"/>
      <c r="AX350" s="152"/>
      <c r="AY350" s="152"/>
      <c r="AZ350" s="152"/>
      <c r="BA350" s="152"/>
      <c r="BB350" s="152"/>
      <c r="BC350" s="152"/>
      <c r="BD350" s="152"/>
      <c r="BE350" s="152"/>
      <c r="BF350" s="152"/>
      <c r="BG350" s="152"/>
      <c r="BH350" s="152"/>
    </row>
    <row r="351" spans="1:60" x14ac:dyDescent="0.25">
      <c r="A351" s="167" t="s">
        <v>106</v>
      </c>
      <c r="B351" s="168" t="s">
        <v>71</v>
      </c>
      <c r="C351" s="189" t="s">
        <v>72</v>
      </c>
      <c r="D351" s="169"/>
      <c r="E351" s="170"/>
      <c r="F351" s="171"/>
      <c r="G351" s="171">
        <f>SUMIF(AG352:AG382,"&lt;&gt;NOR",G352:G382)</f>
        <v>0</v>
      </c>
      <c r="H351" s="171"/>
      <c r="I351" s="171">
        <f>SUM(I352:I382)</f>
        <v>0</v>
      </c>
      <c r="J351" s="171"/>
      <c r="K351" s="171">
        <f>SUM(K352:K382)</f>
        <v>0</v>
      </c>
      <c r="L351" s="171"/>
      <c r="M351" s="171">
        <f>SUM(M352:M382)</f>
        <v>0</v>
      </c>
      <c r="N351" s="171"/>
      <c r="O351" s="171">
        <f>SUM(O352:O382)</f>
        <v>0</v>
      </c>
      <c r="P351" s="171"/>
      <c r="Q351" s="171">
        <f>SUM(Q352:Q382)</f>
        <v>0</v>
      </c>
      <c r="R351" s="171"/>
      <c r="S351" s="171"/>
      <c r="T351" s="172"/>
      <c r="U351" s="166"/>
      <c r="V351" s="166">
        <f>SUM(V352:V382)</f>
        <v>0</v>
      </c>
      <c r="W351" s="166"/>
      <c r="X351" s="166"/>
      <c r="AG351" t="s">
        <v>107</v>
      </c>
    </row>
    <row r="352" spans="1:60" ht="20.399999999999999" outlineLevel="1" x14ac:dyDescent="0.25">
      <c r="A352" s="173">
        <v>54</v>
      </c>
      <c r="B352" s="174" t="s">
        <v>403</v>
      </c>
      <c r="C352" s="190" t="s">
        <v>404</v>
      </c>
      <c r="D352" s="175" t="s">
        <v>335</v>
      </c>
      <c r="E352" s="176">
        <v>5</v>
      </c>
      <c r="F352" s="177"/>
      <c r="G352" s="178">
        <f>ROUND(E352*F352,2)</f>
        <v>0</v>
      </c>
      <c r="H352" s="177"/>
      <c r="I352" s="178">
        <f>ROUND(E352*H352,2)</f>
        <v>0</v>
      </c>
      <c r="J352" s="177"/>
      <c r="K352" s="178">
        <f>ROUND(E352*J352,2)</f>
        <v>0</v>
      </c>
      <c r="L352" s="178">
        <v>21</v>
      </c>
      <c r="M352" s="178">
        <f>G352*(1+L352/100)</f>
        <v>0</v>
      </c>
      <c r="N352" s="178">
        <v>0</v>
      </c>
      <c r="O352" s="178">
        <f>ROUND(E352*N352,2)</f>
        <v>0</v>
      </c>
      <c r="P352" s="178">
        <v>0</v>
      </c>
      <c r="Q352" s="178">
        <f>ROUND(E352*P352,2)</f>
        <v>0</v>
      </c>
      <c r="R352" s="178"/>
      <c r="S352" s="178" t="s">
        <v>215</v>
      </c>
      <c r="T352" s="179" t="s">
        <v>294</v>
      </c>
      <c r="U352" s="161">
        <v>0</v>
      </c>
      <c r="V352" s="161">
        <f>ROUND(E352*U352,2)</f>
        <v>0</v>
      </c>
      <c r="W352" s="161"/>
      <c r="X352" s="161" t="s">
        <v>113</v>
      </c>
      <c r="Y352" s="152"/>
      <c r="Z352" s="152"/>
      <c r="AA352" s="152"/>
      <c r="AB352" s="152"/>
      <c r="AC352" s="152"/>
      <c r="AD352" s="152"/>
      <c r="AE352" s="152"/>
      <c r="AF352" s="152"/>
      <c r="AG352" s="152" t="s">
        <v>114</v>
      </c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52"/>
      <c r="BB352" s="152"/>
      <c r="BC352" s="152"/>
      <c r="BD352" s="152"/>
      <c r="BE352" s="152"/>
      <c r="BF352" s="152"/>
      <c r="BG352" s="152"/>
      <c r="BH352" s="152"/>
    </row>
    <row r="353" spans="1:60" outlineLevel="1" x14ac:dyDescent="0.25">
      <c r="A353" s="159"/>
      <c r="B353" s="160"/>
      <c r="C353" s="258" t="s">
        <v>405</v>
      </c>
      <c r="D353" s="259"/>
      <c r="E353" s="259"/>
      <c r="F353" s="259"/>
      <c r="G353" s="259"/>
      <c r="H353" s="161"/>
      <c r="I353" s="161"/>
      <c r="J353" s="161"/>
      <c r="K353" s="161"/>
      <c r="L353" s="161"/>
      <c r="M353" s="161"/>
      <c r="N353" s="161"/>
      <c r="O353" s="161"/>
      <c r="P353" s="161"/>
      <c r="Q353" s="161"/>
      <c r="R353" s="161"/>
      <c r="S353" s="161"/>
      <c r="T353" s="161"/>
      <c r="U353" s="161"/>
      <c r="V353" s="161"/>
      <c r="W353" s="161"/>
      <c r="X353" s="161"/>
      <c r="Y353" s="152"/>
      <c r="Z353" s="152"/>
      <c r="AA353" s="152"/>
      <c r="AB353" s="152"/>
      <c r="AC353" s="152"/>
      <c r="AD353" s="152"/>
      <c r="AE353" s="152"/>
      <c r="AF353" s="152"/>
      <c r="AG353" s="152" t="s">
        <v>314</v>
      </c>
      <c r="AH353" s="152"/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2"/>
      <c r="BB353" s="152"/>
      <c r="BC353" s="152"/>
      <c r="BD353" s="152"/>
      <c r="BE353" s="152"/>
      <c r="BF353" s="152"/>
      <c r="BG353" s="152"/>
      <c r="BH353" s="152"/>
    </row>
    <row r="354" spans="1:60" outlineLevel="1" x14ac:dyDescent="0.25">
      <c r="A354" s="159"/>
      <c r="B354" s="160"/>
      <c r="C354" s="254" t="s">
        <v>406</v>
      </c>
      <c r="D354" s="255"/>
      <c r="E354" s="255"/>
      <c r="F354" s="255"/>
      <c r="G354" s="255"/>
      <c r="H354" s="161"/>
      <c r="I354" s="161"/>
      <c r="J354" s="161"/>
      <c r="K354" s="161"/>
      <c r="L354" s="161"/>
      <c r="M354" s="161"/>
      <c r="N354" s="161"/>
      <c r="O354" s="161"/>
      <c r="P354" s="161"/>
      <c r="Q354" s="161"/>
      <c r="R354" s="161"/>
      <c r="S354" s="161"/>
      <c r="T354" s="161"/>
      <c r="U354" s="161"/>
      <c r="V354" s="161"/>
      <c r="W354" s="161"/>
      <c r="X354" s="161"/>
      <c r="Y354" s="152"/>
      <c r="Z354" s="152"/>
      <c r="AA354" s="152"/>
      <c r="AB354" s="152"/>
      <c r="AC354" s="152"/>
      <c r="AD354" s="152"/>
      <c r="AE354" s="152"/>
      <c r="AF354" s="152"/>
      <c r="AG354" s="152" t="s">
        <v>314</v>
      </c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52"/>
      <c r="BB354" s="152"/>
      <c r="BC354" s="152"/>
      <c r="BD354" s="152"/>
      <c r="BE354" s="152"/>
      <c r="BF354" s="152"/>
      <c r="BG354" s="152"/>
      <c r="BH354" s="152"/>
    </row>
    <row r="355" spans="1:60" outlineLevel="1" x14ac:dyDescent="0.25">
      <c r="A355" s="159"/>
      <c r="B355" s="160"/>
      <c r="C355" s="254" t="s">
        <v>407</v>
      </c>
      <c r="D355" s="255"/>
      <c r="E355" s="255"/>
      <c r="F355" s="255"/>
      <c r="G355" s="255"/>
      <c r="H355" s="161"/>
      <c r="I355" s="161"/>
      <c r="J355" s="161"/>
      <c r="K355" s="161"/>
      <c r="L355" s="161"/>
      <c r="M355" s="161"/>
      <c r="N355" s="161"/>
      <c r="O355" s="161"/>
      <c r="P355" s="161"/>
      <c r="Q355" s="161"/>
      <c r="R355" s="161"/>
      <c r="S355" s="161"/>
      <c r="T355" s="161"/>
      <c r="U355" s="161"/>
      <c r="V355" s="161"/>
      <c r="W355" s="161"/>
      <c r="X355" s="161"/>
      <c r="Y355" s="152"/>
      <c r="Z355" s="152"/>
      <c r="AA355" s="152"/>
      <c r="AB355" s="152"/>
      <c r="AC355" s="152"/>
      <c r="AD355" s="152"/>
      <c r="AE355" s="152"/>
      <c r="AF355" s="152"/>
      <c r="AG355" s="152" t="s">
        <v>314</v>
      </c>
      <c r="AH355" s="152"/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AU355" s="152"/>
      <c r="AV355" s="152"/>
      <c r="AW355" s="152"/>
      <c r="AX355" s="152"/>
      <c r="AY355" s="152"/>
      <c r="AZ355" s="152"/>
      <c r="BA355" s="152"/>
      <c r="BB355" s="152"/>
      <c r="BC355" s="152"/>
      <c r="BD355" s="152"/>
      <c r="BE355" s="152"/>
      <c r="BF355" s="152"/>
      <c r="BG355" s="152"/>
      <c r="BH355" s="152"/>
    </row>
    <row r="356" spans="1:60" outlineLevel="1" x14ac:dyDescent="0.25">
      <c r="A356" s="159"/>
      <c r="B356" s="160"/>
      <c r="C356" s="254" t="s">
        <v>408</v>
      </c>
      <c r="D356" s="255"/>
      <c r="E356" s="255"/>
      <c r="F356" s="255"/>
      <c r="G356" s="255"/>
      <c r="H356" s="161"/>
      <c r="I356" s="161"/>
      <c r="J356" s="161"/>
      <c r="K356" s="161"/>
      <c r="L356" s="161"/>
      <c r="M356" s="161"/>
      <c r="N356" s="161"/>
      <c r="O356" s="161"/>
      <c r="P356" s="161"/>
      <c r="Q356" s="161"/>
      <c r="R356" s="161"/>
      <c r="S356" s="161"/>
      <c r="T356" s="161"/>
      <c r="U356" s="161"/>
      <c r="V356" s="161"/>
      <c r="W356" s="161"/>
      <c r="X356" s="161"/>
      <c r="Y356" s="152"/>
      <c r="Z356" s="152"/>
      <c r="AA356" s="152"/>
      <c r="AB356" s="152"/>
      <c r="AC356" s="152"/>
      <c r="AD356" s="152"/>
      <c r="AE356" s="152"/>
      <c r="AF356" s="152"/>
      <c r="AG356" s="152" t="s">
        <v>314</v>
      </c>
      <c r="AH356" s="152"/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AU356" s="152"/>
      <c r="AV356" s="152"/>
      <c r="AW356" s="152"/>
      <c r="AX356" s="152"/>
      <c r="AY356" s="152"/>
      <c r="AZ356" s="152"/>
      <c r="BA356" s="180" t="str">
        <f>C356</f>
        <v>okno bude ve stavebním otvoru z vnitřní strany těsněno samolepící parotěsnou páskou a z vnější strany samolepící difuzně propustnou páskou</v>
      </c>
      <c r="BB356" s="152"/>
      <c r="BC356" s="152"/>
      <c r="BD356" s="152"/>
      <c r="BE356" s="152"/>
      <c r="BF356" s="152"/>
      <c r="BG356" s="152"/>
      <c r="BH356" s="152"/>
    </row>
    <row r="357" spans="1:60" outlineLevel="1" x14ac:dyDescent="0.25">
      <c r="A357" s="159"/>
      <c r="B357" s="160"/>
      <c r="C357" s="254" t="s">
        <v>409</v>
      </c>
      <c r="D357" s="255"/>
      <c r="E357" s="255"/>
      <c r="F357" s="255"/>
      <c r="G357" s="255"/>
      <c r="H357" s="161"/>
      <c r="I357" s="161"/>
      <c r="J357" s="161"/>
      <c r="K357" s="161"/>
      <c r="L357" s="161"/>
      <c r="M357" s="161"/>
      <c r="N357" s="161"/>
      <c r="O357" s="161"/>
      <c r="P357" s="161"/>
      <c r="Q357" s="161"/>
      <c r="R357" s="161"/>
      <c r="S357" s="161"/>
      <c r="T357" s="161"/>
      <c r="U357" s="161"/>
      <c r="V357" s="161"/>
      <c r="W357" s="161"/>
      <c r="X357" s="161"/>
      <c r="Y357" s="152"/>
      <c r="Z357" s="152"/>
      <c r="AA357" s="152"/>
      <c r="AB357" s="152"/>
      <c r="AC357" s="152"/>
      <c r="AD357" s="152"/>
      <c r="AE357" s="152"/>
      <c r="AF357" s="152"/>
      <c r="AG357" s="152" t="s">
        <v>314</v>
      </c>
      <c r="AH357" s="152"/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AU357" s="152"/>
      <c r="AV357" s="152"/>
      <c r="AW357" s="152"/>
      <c r="AX357" s="152"/>
      <c r="AY357" s="152"/>
      <c r="AZ357" s="152"/>
      <c r="BA357" s="152"/>
      <c r="BB357" s="152"/>
      <c r="BC357" s="152"/>
      <c r="BD357" s="152"/>
      <c r="BE357" s="152"/>
      <c r="BF357" s="152"/>
      <c r="BG357" s="152"/>
      <c r="BH357" s="152"/>
    </row>
    <row r="358" spans="1:60" outlineLevel="1" x14ac:dyDescent="0.25">
      <c r="A358" s="159"/>
      <c r="B358" s="160"/>
      <c r="C358" s="254" t="s">
        <v>410</v>
      </c>
      <c r="D358" s="255"/>
      <c r="E358" s="255"/>
      <c r="F358" s="255"/>
      <c r="G358" s="255"/>
      <c r="H358" s="161"/>
      <c r="I358" s="161"/>
      <c r="J358" s="161"/>
      <c r="K358" s="161"/>
      <c r="L358" s="161"/>
      <c r="M358" s="161"/>
      <c r="N358" s="161"/>
      <c r="O358" s="161"/>
      <c r="P358" s="161"/>
      <c r="Q358" s="161"/>
      <c r="R358" s="161"/>
      <c r="S358" s="161"/>
      <c r="T358" s="161"/>
      <c r="U358" s="161"/>
      <c r="V358" s="161"/>
      <c r="W358" s="161"/>
      <c r="X358" s="161"/>
      <c r="Y358" s="152"/>
      <c r="Z358" s="152"/>
      <c r="AA358" s="152"/>
      <c r="AB358" s="152"/>
      <c r="AC358" s="152"/>
      <c r="AD358" s="152"/>
      <c r="AE358" s="152"/>
      <c r="AF358" s="152"/>
      <c r="AG358" s="152" t="s">
        <v>314</v>
      </c>
      <c r="AH358" s="152"/>
      <c r="AI358" s="152"/>
      <c r="AJ358" s="152"/>
      <c r="AK358" s="152"/>
      <c r="AL358" s="152"/>
      <c r="AM358" s="152"/>
      <c r="AN358" s="152"/>
      <c r="AO358" s="152"/>
      <c r="AP358" s="152"/>
      <c r="AQ358" s="152"/>
      <c r="AR358" s="152"/>
      <c r="AS358" s="152"/>
      <c r="AT358" s="152"/>
      <c r="AU358" s="152"/>
      <c r="AV358" s="152"/>
      <c r="AW358" s="152"/>
      <c r="AX358" s="152"/>
      <c r="AY358" s="152"/>
      <c r="AZ358" s="152"/>
      <c r="BA358" s="152"/>
      <c r="BB358" s="152"/>
      <c r="BC358" s="152"/>
      <c r="BD358" s="152"/>
      <c r="BE358" s="152"/>
      <c r="BF358" s="152"/>
      <c r="BG358" s="152"/>
      <c r="BH358" s="152"/>
    </row>
    <row r="359" spans="1:60" outlineLevel="1" x14ac:dyDescent="0.25">
      <c r="A359" s="173">
        <v>55</v>
      </c>
      <c r="B359" s="174" t="s">
        <v>411</v>
      </c>
      <c r="C359" s="190" t="s">
        <v>412</v>
      </c>
      <c r="D359" s="175" t="s">
        <v>335</v>
      </c>
      <c r="E359" s="176">
        <v>1</v>
      </c>
      <c r="F359" s="177"/>
      <c r="G359" s="178">
        <f>ROUND(E359*F359,2)</f>
        <v>0</v>
      </c>
      <c r="H359" s="177"/>
      <c r="I359" s="178">
        <f>ROUND(E359*H359,2)</f>
        <v>0</v>
      </c>
      <c r="J359" s="177"/>
      <c r="K359" s="178">
        <f>ROUND(E359*J359,2)</f>
        <v>0</v>
      </c>
      <c r="L359" s="178">
        <v>21</v>
      </c>
      <c r="M359" s="178">
        <f>G359*(1+L359/100)</f>
        <v>0</v>
      </c>
      <c r="N359" s="178">
        <v>0</v>
      </c>
      <c r="O359" s="178">
        <f>ROUND(E359*N359,2)</f>
        <v>0</v>
      </c>
      <c r="P359" s="178">
        <v>0</v>
      </c>
      <c r="Q359" s="178">
        <f>ROUND(E359*P359,2)</f>
        <v>0</v>
      </c>
      <c r="R359" s="178"/>
      <c r="S359" s="178" t="s">
        <v>215</v>
      </c>
      <c r="T359" s="179" t="s">
        <v>294</v>
      </c>
      <c r="U359" s="161">
        <v>0</v>
      </c>
      <c r="V359" s="161">
        <f>ROUND(E359*U359,2)</f>
        <v>0</v>
      </c>
      <c r="W359" s="161"/>
      <c r="X359" s="161" t="s">
        <v>113</v>
      </c>
      <c r="Y359" s="152"/>
      <c r="Z359" s="152"/>
      <c r="AA359" s="152"/>
      <c r="AB359" s="152"/>
      <c r="AC359" s="152"/>
      <c r="AD359" s="152"/>
      <c r="AE359" s="152"/>
      <c r="AF359" s="152"/>
      <c r="AG359" s="152" t="s">
        <v>114</v>
      </c>
      <c r="AH359" s="152"/>
      <c r="AI359" s="152"/>
      <c r="AJ359" s="152"/>
      <c r="AK359" s="152"/>
      <c r="AL359" s="152"/>
      <c r="AM359" s="152"/>
      <c r="AN359" s="152"/>
      <c r="AO359" s="152"/>
      <c r="AP359" s="152"/>
      <c r="AQ359" s="152"/>
      <c r="AR359" s="152"/>
      <c r="AS359" s="152"/>
      <c r="AT359" s="152"/>
      <c r="AU359" s="152"/>
      <c r="AV359" s="152"/>
      <c r="AW359" s="152"/>
      <c r="AX359" s="152"/>
      <c r="AY359" s="152"/>
      <c r="AZ359" s="152"/>
      <c r="BA359" s="152"/>
      <c r="BB359" s="152"/>
      <c r="BC359" s="152"/>
      <c r="BD359" s="152"/>
      <c r="BE359" s="152"/>
      <c r="BF359" s="152"/>
      <c r="BG359" s="152"/>
      <c r="BH359" s="152"/>
    </row>
    <row r="360" spans="1:60" outlineLevel="1" x14ac:dyDescent="0.25">
      <c r="A360" s="159"/>
      <c r="B360" s="160"/>
      <c r="C360" s="258" t="s">
        <v>413</v>
      </c>
      <c r="D360" s="259"/>
      <c r="E360" s="259"/>
      <c r="F360" s="259"/>
      <c r="G360" s="259"/>
      <c r="H360" s="161"/>
      <c r="I360" s="161"/>
      <c r="J360" s="161"/>
      <c r="K360" s="161"/>
      <c r="L360" s="161"/>
      <c r="M360" s="161"/>
      <c r="N360" s="161"/>
      <c r="O360" s="161"/>
      <c r="P360" s="161"/>
      <c r="Q360" s="161"/>
      <c r="R360" s="161"/>
      <c r="S360" s="161"/>
      <c r="T360" s="161"/>
      <c r="U360" s="161"/>
      <c r="V360" s="161"/>
      <c r="W360" s="161"/>
      <c r="X360" s="161"/>
      <c r="Y360" s="152"/>
      <c r="Z360" s="152"/>
      <c r="AA360" s="152"/>
      <c r="AB360" s="152"/>
      <c r="AC360" s="152"/>
      <c r="AD360" s="152"/>
      <c r="AE360" s="152"/>
      <c r="AF360" s="152"/>
      <c r="AG360" s="152" t="s">
        <v>314</v>
      </c>
      <c r="AH360" s="152"/>
      <c r="AI360" s="152"/>
      <c r="AJ360" s="152"/>
      <c r="AK360" s="152"/>
      <c r="AL360" s="152"/>
      <c r="AM360" s="152"/>
      <c r="AN360" s="152"/>
      <c r="AO360" s="152"/>
      <c r="AP360" s="152"/>
      <c r="AQ360" s="152"/>
      <c r="AR360" s="152"/>
      <c r="AS360" s="152"/>
      <c r="AT360" s="152"/>
      <c r="AU360" s="152"/>
      <c r="AV360" s="152"/>
      <c r="AW360" s="152"/>
      <c r="AX360" s="152"/>
      <c r="AY360" s="152"/>
      <c r="AZ360" s="152"/>
      <c r="BA360" s="152"/>
      <c r="BB360" s="152"/>
      <c r="BC360" s="152"/>
      <c r="BD360" s="152"/>
      <c r="BE360" s="152"/>
      <c r="BF360" s="152"/>
      <c r="BG360" s="152"/>
      <c r="BH360" s="152"/>
    </row>
    <row r="361" spans="1:60" outlineLevel="1" x14ac:dyDescent="0.25">
      <c r="A361" s="159"/>
      <c r="B361" s="160"/>
      <c r="C361" s="254" t="s">
        <v>414</v>
      </c>
      <c r="D361" s="255"/>
      <c r="E361" s="255"/>
      <c r="F361" s="255"/>
      <c r="G361" s="255"/>
      <c r="H361" s="161"/>
      <c r="I361" s="161"/>
      <c r="J361" s="161"/>
      <c r="K361" s="161"/>
      <c r="L361" s="161"/>
      <c r="M361" s="161"/>
      <c r="N361" s="161"/>
      <c r="O361" s="161"/>
      <c r="P361" s="161"/>
      <c r="Q361" s="161"/>
      <c r="R361" s="161"/>
      <c r="S361" s="161"/>
      <c r="T361" s="161"/>
      <c r="U361" s="161"/>
      <c r="V361" s="161"/>
      <c r="W361" s="161"/>
      <c r="X361" s="161"/>
      <c r="Y361" s="152"/>
      <c r="Z361" s="152"/>
      <c r="AA361" s="152"/>
      <c r="AB361" s="152"/>
      <c r="AC361" s="152"/>
      <c r="AD361" s="152"/>
      <c r="AE361" s="152"/>
      <c r="AF361" s="152"/>
      <c r="AG361" s="152" t="s">
        <v>314</v>
      </c>
      <c r="AH361" s="152"/>
      <c r="AI361" s="152"/>
      <c r="AJ361" s="152"/>
      <c r="AK361" s="152"/>
      <c r="AL361" s="152"/>
      <c r="AM361" s="152"/>
      <c r="AN361" s="152"/>
      <c r="AO361" s="152"/>
      <c r="AP361" s="152"/>
      <c r="AQ361" s="152"/>
      <c r="AR361" s="152"/>
      <c r="AS361" s="152"/>
      <c r="AT361" s="152"/>
      <c r="AU361" s="152"/>
      <c r="AV361" s="152"/>
      <c r="AW361" s="152"/>
      <c r="AX361" s="152"/>
      <c r="AY361" s="152"/>
      <c r="AZ361" s="152"/>
      <c r="BA361" s="152"/>
      <c r="BB361" s="152"/>
      <c r="BC361" s="152"/>
      <c r="BD361" s="152"/>
      <c r="BE361" s="152"/>
      <c r="BF361" s="152"/>
      <c r="BG361" s="152"/>
      <c r="BH361" s="152"/>
    </row>
    <row r="362" spans="1:60" outlineLevel="1" x14ac:dyDescent="0.25">
      <c r="A362" s="159"/>
      <c r="B362" s="160"/>
      <c r="C362" s="254" t="s">
        <v>415</v>
      </c>
      <c r="D362" s="255"/>
      <c r="E362" s="255"/>
      <c r="F362" s="255"/>
      <c r="G362" s="255"/>
      <c r="H362" s="161"/>
      <c r="I362" s="161"/>
      <c r="J362" s="161"/>
      <c r="K362" s="161"/>
      <c r="L362" s="161"/>
      <c r="M362" s="161"/>
      <c r="N362" s="161"/>
      <c r="O362" s="161"/>
      <c r="P362" s="161"/>
      <c r="Q362" s="161"/>
      <c r="R362" s="161"/>
      <c r="S362" s="161"/>
      <c r="T362" s="161"/>
      <c r="U362" s="161"/>
      <c r="V362" s="161"/>
      <c r="W362" s="161"/>
      <c r="X362" s="161"/>
      <c r="Y362" s="152"/>
      <c r="Z362" s="152"/>
      <c r="AA362" s="152"/>
      <c r="AB362" s="152"/>
      <c r="AC362" s="152"/>
      <c r="AD362" s="152"/>
      <c r="AE362" s="152"/>
      <c r="AF362" s="152"/>
      <c r="AG362" s="152" t="s">
        <v>314</v>
      </c>
      <c r="AH362" s="152"/>
      <c r="AI362" s="152"/>
      <c r="AJ362" s="152"/>
      <c r="AK362" s="152"/>
      <c r="AL362" s="152"/>
      <c r="AM362" s="152"/>
      <c r="AN362" s="152"/>
      <c r="AO362" s="152"/>
      <c r="AP362" s="152"/>
      <c r="AQ362" s="152"/>
      <c r="AR362" s="152"/>
      <c r="AS362" s="152"/>
      <c r="AT362" s="152"/>
      <c r="AU362" s="152"/>
      <c r="AV362" s="152"/>
      <c r="AW362" s="152"/>
      <c r="AX362" s="152"/>
      <c r="AY362" s="152"/>
      <c r="AZ362" s="152"/>
      <c r="BA362" s="152"/>
      <c r="BB362" s="152"/>
      <c r="BC362" s="152"/>
      <c r="BD362" s="152"/>
      <c r="BE362" s="152"/>
      <c r="BF362" s="152"/>
      <c r="BG362" s="152"/>
      <c r="BH362" s="152"/>
    </row>
    <row r="363" spans="1:60" outlineLevel="1" x14ac:dyDescent="0.25">
      <c r="A363" s="159"/>
      <c r="B363" s="160"/>
      <c r="C363" s="254" t="s">
        <v>416</v>
      </c>
      <c r="D363" s="255"/>
      <c r="E363" s="255"/>
      <c r="F363" s="255"/>
      <c r="G363" s="255"/>
      <c r="H363" s="161"/>
      <c r="I363" s="161"/>
      <c r="J363" s="161"/>
      <c r="K363" s="161"/>
      <c r="L363" s="161"/>
      <c r="M363" s="161"/>
      <c r="N363" s="161"/>
      <c r="O363" s="161"/>
      <c r="P363" s="161"/>
      <c r="Q363" s="161"/>
      <c r="R363" s="161"/>
      <c r="S363" s="161"/>
      <c r="T363" s="161"/>
      <c r="U363" s="161"/>
      <c r="V363" s="161"/>
      <c r="W363" s="161"/>
      <c r="X363" s="161"/>
      <c r="Y363" s="152"/>
      <c r="Z363" s="152"/>
      <c r="AA363" s="152"/>
      <c r="AB363" s="152"/>
      <c r="AC363" s="152"/>
      <c r="AD363" s="152"/>
      <c r="AE363" s="152"/>
      <c r="AF363" s="152"/>
      <c r="AG363" s="152" t="s">
        <v>314</v>
      </c>
      <c r="AH363" s="152"/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AU363" s="152"/>
      <c r="AV363" s="152"/>
      <c r="AW363" s="152"/>
      <c r="AX363" s="152"/>
      <c r="AY363" s="152"/>
      <c r="AZ363" s="152"/>
      <c r="BA363" s="152"/>
      <c r="BB363" s="152"/>
      <c r="BC363" s="152"/>
      <c r="BD363" s="152"/>
      <c r="BE363" s="152"/>
      <c r="BF363" s="152"/>
      <c r="BG363" s="152"/>
      <c r="BH363" s="152"/>
    </row>
    <row r="364" spans="1:60" outlineLevel="1" x14ac:dyDescent="0.25">
      <c r="A364" s="159"/>
      <c r="B364" s="160"/>
      <c r="C364" s="254" t="s">
        <v>405</v>
      </c>
      <c r="D364" s="255"/>
      <c r="E364" s="255"/>
      <c r="F364" s="255"/>
      <c r="G364" s="255"/>
      <c r="H364" s="161"/>
      <c r="I364" s="161"/>
      <c r="J364" s="161"/>
      <c r="K364" s="161"/>
      <c r="L364" s="161"/>
      <c r="M364" s="161"/>
      <c r="N364" s="161"/>
      <c r="O364" s="161"/>
      <c r="P364" s="161"/>
      <c r="Q364" s="161"/>
      <c r="R364" s="161"/>
      <c r="S364" s="161"/>
      <c r="T364" s="161"/>
      <c r="U364" s="161"/>
      <c r="V364" s="161"/>
      <c r="W364" s="161"/>
      <c r="X364" s="161"/>
      <c r="Y364" s="152"/>
      <c r="Z364" s="152"/>
      <c r="AA364" s="152"/>
      <c r="AB364" s="152"/>
      <c r="AC364" s="152"/>
      <c r="AD364" s="152"/>
      <c r="AE364" s="152"/>
      <c r="AF364" s="152"/>
      <c r="AG364" s="152" t="s">
        <v>314</v>
      </c>
      <c r="AH364" s="152"/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AU364" s="152"/>
      <c r="AV364" s="152"/>
      <c r="AW364" s="152"/>
      <c r="AX364" s="152"/>
      <c r="AY364" s="152"/>
      <c r="AZ364" s="152"/>
      <c r="BA364" s="152"/>
      <c r="BB364" s="152"/>
      <c r="BC364" s="152"/>
      <c r="BD364" s="152"/>
      <c r="BE364" s="152"/>
      <c r="BF364" s="152"/>
      <c r="BG364" s="152"/>
      <c r="BH364" s="152"/>
    </row>
    <row r="365" spans="1:60" outlineLevel="1" x14ac:dyDescent="0.25">
      <c r="A365" s="159"/>
      <c r="B365" s="160"/>
      <c r="C365" s="254" t="s">
        <v>417</v>
      </c>
      <c r="D365" s="255"/>
      <c r="E365" s="255"/>
      <c r="F365" s="255"/>
      <c r="G365" s="255"/>
      <c r="H365" s="161"/>
      <c r="I365" s="161"/>
      <c r="J365" s="161"/>
      <c r="K365" s="161"/>
      <c r="L365" s="161"/>
      <c r="M365" s="161"/>
      <c r="N365" s="161"/>
      <c r="O365" s="161"/>
      <c r="P365" s="161"/>
      <c r="Q365" s="161"/>
      <c r="R365" s="161"/>
      <c r="S365" s="161"/>
      <c r="T365" s="161"/>
      <c r="U365" s="161"/>
      <c r="V365" s="161"/>
      <c r="W365" s="161"/>
      <c r="X365" s="161"/>
      <c r="Y365" s="152"/>
      <c r="Z365" s="152"/>
      <c r="AA365" s="152"/>
      <c r="AB365" s="152"/>
      <c r="AC365" s="152"/>
      <c r="AD365" s="152"/>
      <c r="AE365" s="152"/>
      <c r="AF365" s="152"/>
      <c r="AG365" s="152" t="s">
        <v>314</v>
      </c>
      <c r="AH365" s="152"/>
      <c r="AI365" s="152"/>
      <c r="AJ365" s="152"/>
      <c r="AK365" s="152"/>
      <c r="AL365" s="152"/>
      <c r="AM365" s="152"/>
      <c r="AN365" s="152"/>
      <c r="AO365" s="152"/>
      <c r="AP365" s="152"/>
      <c r="AQ365" s="152"/>
      <c r="AR365" s="152"/>
      <c r="AS365" s="152"/>
      <c r="AT365" s="152"/>
      <c r="AU365" s="152"/>
      <c r="AV365" s="152"/>
      <c r="AW365" s="152"/>
      <c r="AX365" s="152"/>
      <c r="AY365" s="152"/>
      <c r="AZ365" s="152"/>
      <c r="BA365" s="152"/>
      <c r="BB365" s="152"/>
      <c r="BC365" s="152"/>
      <c r="BD365" s="152"/>
      <c r="BE365" s="152"/>
      <c r="BF365" s="152"/>
      <c r="BG365" s="152"/>
      <c r="BH365" s="152"/>
    </row>
    <row r="366" spans="1:60" outlineLevel="1" x14ac:dyDescent="0.25">
      <c r="A366" s="159"/>
      <c r="B366" s="160"/>
      <c r="C366" s="254" t="s">
        <v>410</v>
      </c>
      <c r="D366" s="255"/>
      <c r="E366" s="255"/>
      <c r="F366" s="255"/>
      <c r="G366" s="255"/>
      <c r="H366" s="161"/>
      <c r="I366" s="161"/>
      <c r="J366" s="161"/>
      <c r="K366" s="161"/>
      <c r="L366" s="161"/>
      <c r="M366" s="161"/>
      <c r="N366" s="161"/>
      <c r="O366" s="161"/>
      <c r="P366" s="161"/>
      <c r="Q366" s="161"/>
      <c r="R366" s="161"/>
      <c r="S366" s="161"/>
      <c r="T366" s="161"/>
      <c r="U366" s="161"/>
      <c r="V366" s="161"/>
      <c r="W366" s="161"/>
      <c r="X366" s="161"/>
      <c r="Y366" s="152"/>
      <c r="Z366" s="152"/>
      <c r="AA366" s="152"/>
      <c r="AB366" s="152"/>
      <c r="AC366" s="152"/>
      <c r="AD366" s="152"/>
      <c r="AE366" s="152"/>
      <c r="AF366" s="152"/>
      <c r="AG366" s="152" t="s">
        <v>314</v>
      </c>
      <c r="AH366" s="152"/>
      <c r="AI366" s="152"/>
      <c r="AJ366" s="152"/>
      <c r="AK366" s="152"/>
      <c r="AL366" s="152"/>
      <c r="AM366" s="152"/>
      <c r="AN366" s="152"/>
      <c r="AO366" s="152"/>
      <c r="AP366" s="152"/>
      <c r="AQ366" s="152"/>
      <c r="AR366" s="152"/>
      <c r="AS366" s="152"/>
      <c r="AT366" s="152"/>
      <c r="AU366" s="152"/>
      <c r="AV366" s="152"/>
      <c r="AW366" s="152"/>
      <c r="AX366" s="152"/>
      <c r="AY366" s="152"/>
      <c r="AZ366" s="152"/>
      <c r="BA366" s="152"/>
      <c r="BB366" s="152"/>
      <c r="BC366" s="152"/>
      <c r="BD366" s="152"/>
      <c r="BE366" s="152"/>
      <c r="BF366" s="152"/>
      <c r="BG366" s="152"/>
      <c r="BH366" s="152"/>
    </row>
    <row r="367" spans="1:60" ht="20.399999999999999" outlineLevel="1" x14ac:dyDescent="0.25">
      <c r="A367" s="181">
        <v>56</v>
      </c>
      <c r="B367" s="182" t="s">
        <v>418</v>
      </c>
      <c r="C367" s="192" t="s">
        <v>419</v>
      </c>
      <c r="D367" s="183" t="s">
        <v>335</v>
      </c>
      <c r="E367" s="184">
        <v>1</v>
      </c>
      <c r="F367" s="185"/>
      <c r="G367" s="186">
        <f>ROUND(E367*F367,2)</f>
        <v>0</v>
      </c>
      <c r="H367" s="185"/>
      <c r="I367" s="186">
        <f>ROUND(E367*H367,2)</f>
        <v>0</v>
      </c>
      <c r="J367" s="185"/>
      <c r="K367" s="186">
        <f>ROUND(E367*J367,2)</f>
        <v>0</v>
      </c>
      <c r="L367" s="186">
        <v>21</v>
      </c>
      <c r="M367" s="186">
        <f>G367*(1+L367/100)</f>
        <v>0</v>
      </c>
      <c r="N367" s="186">
        <v>0</v>
      </c>
      <c r="O367" s="186">
        <f>ROUND(E367*N367,2)</f>
        <v>0</v>
      </c>
      <c r="P367" s="186">
        <v>0</v>
      </c>
      <c r="Q367" s="186">
        <f>ROUND(E367*P367,2)</f>
        <v>0</v>
      </c>
      <c r="R367" s="186"/>
      <c r="S367" s="186" t="s">
        <v>215</v>
      </c>
      <c r="T367" s="187" t="s">
        <v>294</v>
      </c>
      <c r="U367" s="161">
        <v>0</v>
      </c>
      <c r="V367" s="161">
        <f>ROUND(E367*U367,2)</f>
        <v>0</v>
      </c>
      <c r="W367" s="161"/>
      <c r="X367" s="161" t="s">
        <v>113</v>
      </c>
      <c r="Y367" s="152"/>
      <c r="Z367" s="152"/>
      <c r="AA367" s="152"/>
      <c r="AB367" s="152"/>
      <c r="AC367" s="152"/>
      <c r="AD367" s="152"/>
      <c r="AE367" s="152"/>
      <c r="AF367" s="152"/>
      <c r="AG367" s="152" t="s">
        <v>114</v>
      </c>
      <c r="AH367" s="152"/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AU367" s="152"/>
      <c r="AV367" s="152"/>
      <c r="AW367" s="152"/>
      <c r="AX367" s="152"/>
      <c r="AY367" s="152"/>
      <c r="AZ367" s="152"/>
      <c r="BA367" s="152"/>
      <c r="BB367" s="152"/>
      <c r="BC367" s="152"/>
      <c r="BD367" s="152"/>
      <c r="BE367" s="152"/>
      <c r="BF367" s="152"/>
      <c r="BG367" s="152"/>
      <c r="BH367" s="152"/>
    </row>
    <row r="368" spans="1:60" ht="20.399999999999999" outlineLevel="1" x14ac:dyDescent="0.25">
      <c r="A368" s="173">
        <v>57</v>
      </c>
      <c r="B368" s="174" t="s">
        <v>420</v>
      </c>
      <c r="C368" s="190" t="s">
        <v>421</v>
      </c>
      <c r="D368" s="175" t="s">
        <v>335</v>
      </c>
      <c r="E368" s="176">
        <v>7</v>
      </c>
      <c r="F368" s="177"/>
      <c r="G368" s="178">
        <f>ROUND(E368*F368,2)</f>
        <v>0</v>
      </c>
      <c r="H368" s="177"/>
      <c r="I368" s="178">
        <f>ROUND(E368*H368,2)</f>
        <v>0</v>
      </c>
      <c r="J368" s="177"/>
      <c r="K368" s="178">
        <f>ROUND(E368*J368,2)</f>
        <v>0</v>
      </c>
      <c r="L368" s="178">
        <v>21</v>
      </c>
      <c r="M368" s="178">
        <f>G368*(1+L368/100)</f>
        <v>0</v>
      </c>
      <c r="N368" s="178">
        <v>0</v>
      </c>
      <c r="O368" s="178">
        <f>ROUND(E368*N368,2)</f>
        <v>0</v>
      </c>
      <c r="P368" s="178">
        <v>0</v>
      </c>
      <c r="Q368" s="178">
        <f>ROUND(E368*P368,2)</f>
        <v>0</v>
      </c>
      <c r="R368" s="178"/>
      <c r="S368" s="178" t="s">
        <v>215</v>
      </c>
      <c r="T368" s="179" t="s">
        <v>294</v>
      </c>
      <c r="U368" s="161">
        <v>0</v>
      </c>
      <c r="V368" s="161">
        <f>ROUND(E368*U368,2)</f>
        <v>0</v>
      </c>
      <c r="W368" s="161"/>
      <c r="X368" s="161" t="s">
        <v>113</v>
      </c>
      <c r="Y368" s="152"/>
      <c r="Z368" s="152"/>
      <c r="AA368" s="152"/>
      <c r="AB368" s="152"/>
      <c r="AC368" s="152"/>
      <c r="AD368" s="152"/>
      <c r="AE368" s="152"/>
      <c r="AF368" s="152"/>
      <c r="AG368" s="152" t="s">
        <v>114</v>
      </c>
      <c r="AH368" s="152"/>
      <c r="AI368" s="152"/>
      <c r="AJ368" s="152"/>
      <c r="AK368" s="152"/>
      <c r="AL368" s="152"/>
      <c r="AM368" s="152"/>
      <c r="AN368" s="152"/>
      <c r="AO368" s="152"/>
      <c r="AP368" s="152"/>
      <c r="AQ368" s="152"/>
      <c r="AR368" s="152"/>
      <c r="AS368" s="152"/>
      <c r="AT368" s="152"/>
      <c r="AU368" s="152"/>
      <c r="AV368" s="152"/>
      <c r="AW368" s="152"/>
      <c r="AX368" s="152"/>
      <c r="AY368" s="152"/>
      <c r="AZ368" s="152"/>
      <c r="BA368" s="152"/>
      <c r="BB368" s="152"/>
      <c r="BC368" s="152"/>
      <c r="BD368" s="152"/>
      <c r="BE368" s="152"/>
      <c r="BF368" s="152"/>
      <c r="BG368" s="152"/>
      <c r="BH368" s="152"/>
    </row>
    <row r="369" spans="1:60" outlineLevel="1" x14ac:dyDescent="0.25">
      <c r="A369" s="159"/>
      <c r="B369" s="160"/>
      <c r="C369" s="258" t="s">
        <v>422</v>
      </c>
      <c r="D369" s="259"/>
      <c r="E369" s="259"/>
      <c r="F369" s="259"/>
      <c r="G369" s="259"/>
      <c r="H369" s="161"/>
      <c r="I369" s="161"/>
      <c r="J369" s="161"/>
      <c r="K369" s="161"/>
      <c r="L369" s="161"/>
      <c r="M369" s="161"/>
      <c r="N369" s="161"/>
      <c r="O369" s="161"/>
      <c r="P369" s="161"/>
      <c r="Q369" s="161"/>
      <c r="R369" s="161"/>
      <c r="S369" s="161"/>
      <c r="T369" s="161"/>
      <c r="U369" s="161"/>
      <c r="V369" s="161"/>
      <c r="W369" s="161"/>
      <c r="X369" s="161"/>
      <c r="Y369" s="152"/>
      <c r="Z369" s="152"/>
      <c r="AA369" s="152"/>
      <c r="AB369" s="152"/>
      <c r="AC369" s="152"/>
      <c r="AD369" s="152"/>
      <c r="AE369" s="152"/>
      <c r="AF369" s="152"/>
      <c r="AG369" s="152" t="s">
        <v>314</v>
      </c>
      <c r="AH369" s="152"/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AU369" s="152"/>
      <c r="AV369" s="152"/>
      <c r="AW369" s="152"/>
      <c r="AX369" s="152"/>
      <c r="AY369" s="152"/>
      <c r="AZ369" s="152"/>
      <c r="BA369" s="152"/>
      <c r="BB369" s="152"/>
      <c r="BC369" s="152"/>
      <c r="BD369" s="152"/>
      <c r="BE369" s="152"/>
      <c r="BF369" s="152"/>
      <c r="BG369" s="152"/>
      <c r="BH369" s="152"/>
    </row>
    <row r="370" spans="1:60" outlineLevel="1" x14ac:dyDescent="0.25">
      <c r="A370" s="159"/>
      <c r="B370" s="160"/>
      <c r="C370" s="254" t="s">
        <v>406</v>
      </c>
      <c r="D370" s="255"/>
      <c r="E370" s="255"/>
      <c r="F370" s="255"/>
      <c r="G370" s="255"/>
      <c r="H370" s="161"/>
      <c r="I370" s="161"/>
      <c r="J370" s="161"/>
      <c r="K370" s="161"/>
      <c r="L370" s="161"/>
      <c r="M370" s="161"/>
      <c r="N370" s="161"/>
      <c r="O370" s="161"/>
      <c r="P370" s="161"/>
      <c r="Q370" s="161"/>
      <c r="R370" s="161"/>
      <c r="S370" s="161"/>
      <c r="T370" s="161"/>
      <c r="U370" s="161"/>
      <c r="V370" s="161"/>
      <c r="W370" s="161"/>
      <c r="X370" s="161"/>
      <c r="Y370" s="152"/>
      <c r="Z370" s="152"/>
      <c r="AA370" s="152"/>
      <c r="AB370" s="152"/>
      <c r="AC370" s="152"/>
      <c r="AD370" s="152"/>
      <c r="AE370" s="152"/>
      <c r="AF370" s="152"/>
      <c r="AG370" s="152" t="s">
        <v>314</v>
      </c>
      <c r="AH370" s="152"/>
      <c r="AI370" s="152"/>
      <c r="AJ370" s="152"/>
      <c r="AK370" s="152"/>
      <c r="AL370" s="152"/>
      <c r="AM370" s="152"/>
      <c r="AN370" s="152"/>
      <c r="AO370" s="152"/>
      <c r="AP370" s="152"/>
      <c r="AQ370" s="152"/>
      <c r="AR370" s="152"/>
      <c r="AS370" s="152"/>
      <c r="AT370" s="152"/>
      <c r="AU370" s="152"/>
      <c r="AV370" s="152"/>
      <c r="AW370" s="152"/>
      <c r="AX370" s="152"/>
      <c r="AY370" s="152"/>
      <c r="AZ370" s="152"/>
      <c r="BA370" s="152"/>
      <c r="BB370" s="152"/>
      <c r="BC370" s="152"/>
      <c r="BD370" s="152"/>
      <c r="BE370" s="152"/>
      <c r="BF370" s="152"/>
      <c r="BG370" s="152"/>
      <c r="BH370" s="152"/>
    </row>
    <row r="371" spans="1:60" outlineLevel="1" x14ac:dyDescent="0.25">
      <c r="A371" s="159"/>
      <c r="B371" s="160"/>
      <c r="C371" s="254" t="s">
        <v>407</v>
      </c>
      <c r="D371" s="255"/>
      <c r="E371" s="255"/>
      <c r="F371" s="255"/>
      <c r="G371" s="255"/>
      <c r="H371" s="161"/>
      <c r="I371" s="161"/>
      <c r="J371" s="161"/>
      <c r="K371" s="161"/>
      <c r="L371" s="161"/>
      <c r="M371" s="161"/>
      <c r="N371" s="161"/>
      <c r="O371" s="161"/>
      <c r="P371" s="161"/>
      <c r="Q371" s="161"/>
      <c r="R371" s="161"/>
      <c r="S371" s="161"/>
      <c r="T371" s="161"/>
      <c r="U371" s="161"/>
      <c r="V371" s="161"/>
      <c r="W371" s="161"/>
      <c r="X371" s="161"/>
      <c r="Y371" s="152"/>
      <c r="Z371" s="152"/>
      <c r="AA371" s="152"/>
      <c r="AB371" s="152"/>
      <c r="AC371" s="152"/>
      <c r="AD371" s="152"/>
      <c r="AE371" s="152"/>
      <c r="AF371" s="152"/>
      <c r="AG371" s="152" t="s">
        <v>314</v>
      </c>
      <c r="AH371" s="152"/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AU371" s="152"/>
      <c r="AV371" s="152"/>
      <c r="AW371" s="152"/>
      <c r="AX371" s="152"/>
      <c r="AY371" s="152"/>
      <c r="AZ371" s="152"/>
      <c r="BA371" s="152"/>
      <c r="BB371" s="152"/>
      <c r="BC371" s="152"/>
      <c r="BD371" s="152"/>
      <c r="BE371" s="152"/>
      <c r="BF371" s="152"/>
      <c r="BG371" s="152"/>
      <c r="BH371" s="152"/>
    </row>
    <row r="372" spans="1:60" outlineLevel="1" x14ac:dyDescent="0.25">
      <c r="A372" s="159"/>
      <c r="B372" s="160"/>
      <c r="C372" s="254" t="s">
        <v>408</v>
      </c>
      <c r="D372" s="255"/>
      <c r="E372" s="255"/>
      <c r="F372" s="255"/>
      <c r="G372" s="255"/>
      <c r="H372" s="161"/>
      <c r="I372" s="161"/>
      <c r="J372" s="161"/>
      <c r="K372" s="161"/>
      <c r="L372" s="161"/>
      <c r="M372" s="161"/>
      <c r="N372" s="161"/>
      <c r="O372" s="161"/>
      <c r="P372" s="161"/>
      <c r="Q372" s="161"/>
      <c r="R372" s="161"/>
      <c r="S372" s="161"/>
      <c r="T372" s="161"/>
      <c r="U372" s="161"/>
      <c r="V372" s="161"/>
      <c r="W372" s="161"/>
      <c r="X372" s="161"/>
      <c r="Y372" s="152"/>
      <c r="Z372" s="152"/>
      <c r="AA372" s="152"/>
      <c r="AB372" s="152"/>
      <c r="AC372" s="152"/>
      <c r="AD372" s="152"/>
      <c r="AE372" s="152"/>
      <c r="AF372" s="152"/>
      <c r="AG372" s="152" t="s">
        <v>314</v>
      </c>
      <c r="AH372" s="152"/>
      <c r="AI372" s="152"/>
      <c r="AJ372" s="152"/>
      <c r="AK372" s="152"/>
      <c r="AL372" s="152"/>
      <c r="AM372" s="152"/>
      <c r="AN372" s="152"/>
      <c r="AO372" s="152"/>
      <c r="AP372" s="152"/>
      <c r="AQ372" s="152"/>
      <c r="AR372" s="152"/>
      <c r="AS372" s="152"/>
      <c r="AT372" s="152"/>
      <c r="AU372" s="152"/>
      <c r="AV372" s="152"/>
      <c r="AW372" s="152"/>
      <c r="AX372" s="152"/>
      <c r="AY372" s="152"/>
      <c r="AZ372" s="152"/>
      <c r="BA372" s="180" t="str">
        <f>C372</f>
        <v>okno bude ve stavebním otvoru z vnitřní strany těsněno samolepící parotěsnou páskou a z vnější strany samolepící difuzně propustnou páskou</v>
      </c>
      <c r="BB372" s="152"/>
      <c r="BC372" s="152"/>
      <c r="BD372" s="152"/>
      <c r="BE372" s="152"/>
      <c r="BF372" s="152"/>
      <c r="BG372" s="152"/>
      <c r="BH372" s="152"/>
    </row>
    <row r="373" spans="1:60" outlineLevel="1" x14ac:dyDescent="0.25">
      <c r="A373" s="159"/>
      <c r="B373" s="160"/>
      <c r="C373" s="254" t="s">
        <v>409</v>
      </c>
      <c r="D373" s="255"/>
      <c r="E373" s="255"/>
      <c r="F373" s="255"/>
      <c r="G373" s="255"/>
      <c r="H373" s="161"/>
      <c r="I373" s="161"/>
      <c r="J373" s="161"/>
      <c r="K373" s="161"/>
      <c r="L373" s="161"/>
      <c r="M373" s="161"/>
      <c r="N373" s="161"/>
      <c r="O373" s="161"/>
      <c r="P373" s="161"/>
      <c r="Q373" s="161"/>
      <c r="R373" s="161"/>
      <c r="S373" s="161"/>
      <c r="T373" s="161"/>
      <c r="U373" s="161"/>
      <c r="V373" s="161"/>
      <c r="W373" s="161"/>
      <c r="X373" s="161"/>
      <c r="Y373" s="152"/>
      <c r="Z373" s="152"/>
      <c r="AA373" s="152"/>
      <c r="AB373" s="152"/>
      <c r="AC373" s="152"/>
      <c r="AD373" s="152"/>
      <c r="AE373" s="152"/>
      <c r="AF373" s="152"/>
      <c r="AG373" s="152" t="s">
        <v>314</v>
      </c>
      <c r="AH373" s="152"/>
      <c r="AI373" s="152"/>
      <c r="AJ373" s="152"/>
      <c r="AK373" s="152"/>
      <c r="AL373" s="152"/>
      <c r="AM373" s="152"/>
      <c r="AN373" s="152"/>
      <c r="AO373" s="152"/>
      <c r="AP373" s="152"/>
      <c r="AQ373" s="152"/>
      <c r="AR373" s="152"/>
      <c r="AS373" s="152"/>
      <c r="AT373" s="152"/>
      <c r="AU373" s="152"/>
      <c r="AV373" s="152"/>
      <c r="AW373" s="152"/>
      <c r="AX373" s="152"/>
      <c r="AY373" s="152"/>
      <c r="AZ373" s="152"/>
      <c r="BA373" s="152"/>
      <c r="BB373" s="152"/>
      <c r="BC373" s="152"/>
      <c r="BD373" s="152"/>
      <c r="BE373" s="152"/>
      <c r="BF373" s="152"/>
      <c r="BG373" s="152"/>
      <c r="BH373" s="152"/>
    </row>
    <row r="374" spans="1:60" outlineLevel="1" x14ac:dyDescent="0.25">
      <c r="A374" s="159"/>
      <c r="B374" s="160"/>
      <c r="C374" s="254" t="s">
        <v>410</v>
      </c>
      <c r="D374" s="255"/>
      <c r="E374" s="255"/>
      <c r="F374" s="255"/>
      <c r="G374" s="255"/>
      <c r="H374" s="161"/>
      <c r="I374" s="161"/>
      <c r="J374" s="161"/>
      <c r="K374" s="161"/>
      <c r="L374" s="161"/>
      <c r="M374" s="161"/>
      <c r="N374" s="161"/>
      <c r="O374" s="161"/>
      <c r="P374" s="161"/>
      <c r="Q374" s="161"/>
      <c r="R374" s="161"/>
      <c r="S374" s="161"/>
      <c r="T374" s="161"/>
      <c r="U374" s="161"/>
      <c r="V374" s="161"/>
      <c r="W374" s="161"/>
      <c r="X374" s="161"/>
      <c r="Y374" s="152"/>
      <c r="Z374" s="152"/>
      <c r="AA374" s="152"/>
      <c r="AB374" s="152"/>
      <c r="AC374" s="152"/>
      <c r="AD374" s="152"/>
      <c r="AE374" s="152"/>
      <c r="AF374" s="152"/>
      <c r="AG374" s="152" t="s">
        <v>314</v>
      </c>
      <c r="AH374" s="152"/>
      <c r="AI374" s="152"/>
      <c r="AJ374" s="152"/>
      <c r="AK374" s="152"/>
      <c r="AL374" s="152"/>
      <c r="AM374" s="152"/>
      <c r="AN374" s="152"/>
      <c r="AO374" s="152"/>
      <c r="AP374" s="152"/>
      <c r="AQ374" s="152"/>
      <c r="AR374" s="152"/>
      <c r="AS374" s="152"/>
      <c r="AT374" s="152"/>
      <c r="AU374" s="152"/>
      <c r="AV374" s="152"/>
      <c r="AW374" s="152"/>
      <c r="AX374" s="152"/>
      <c r="AY374" s="152"/>
      <c r="AZ374" s="152"/>
      <c r="BA374" s="152"/>
      <c r="BB374" s="152"/>
      <c r="BC374" s="152"/>
      <c r="BD374" s="152"/>
      <c r="BE374" s="152"/>
      <c r="BF374" s="152"/>
      <c r="BG374" s="152"/>
      <c r="BH374" s="152"/>
    </row>
    <row r="375" spans="1:60" ht="20.399999999999999" outlineLevel="1" x14ac:dyDescent="0.25">
      <c r="A375" s="173">
        <v>58</v>
      </c>
      <c r="B375" s="174" t="s">
        <v>423</v>
      </c>
      <c r="C375" s="190" t="s">
        <v>424</v>
      </c>
      <c r="D375" s="175" t="s">
        <v>335</v>
      </c>
      <c r="E375" s="176">
        <v>1</v>
      </c>
      <c r="F375" s="177"/>
      <c r="G375" s="178">
        <f>ROUND(E375*F375,2)</f>
        <v>0</v>
      </c>
      <c r="H375" s="177"/>
      <c r="I375" s="178">
        <f>ROUND(E375*H375,2)</f>
        <v>0</v>
      </c>
      <c r="J375" s="177"/>
      <c r="K375" s="178">
        <f>ROUND(E375*J375,2)</f>
        <v>0</v>
      </c>
      <c r="L375" s="178">
        <v>21</v>
      </c>
      <c r="M375" s="178">
        <f>G375*(1+L375/100)</f>
        <v>0</v>
      </c>
      <c r="N375" s="178">
        <v>0</v>
      </c>
      <c r="O375" s="178">
        <f>ROUND(E375*N375,2)</f>
        <v>0</v>
      </c>
      <c r="P375" s="178">
        <v>0</v>
      </c>
      <c r="Q375" s="178">
        <f>ROUND(E375*P375,2)</f>
        <v>0</v>
      </c>
      <c r="R375" s="178"/>
      <c r="S375" s="178" t="s">
        <v>215</v>
      </c>
      <c r="T375" s="179" t="s">
        <v>294</v>
      </c>
      <c r="U375" s="161">
        <v>0</v>
      </c>
      <c r="V375" s="161">
        <f>ROUND(E375*U375,2)</f>
        <v>0</v>
      </c>
      <c r="W375" s="161"/>
      <c r="X375" s="161" t="s">
        <v>113</v>
      </c>
      <c r="Y375" s="152"/>
      <c r="Z375" s="152"/>
      <c r="AA375" s="152"/>
      <c r="AB375" s="152"/>
      <c r="AC375" s="152"/>
      <c r="AD375" s="152"/>
      <c r="AE375" s="152"/>
      <c r="AF375" s="152"/>
      <c r="AG375" s="152" t="s">
        <v>114</v>
      </c>
      <c r="AH375" s="152"/>
      <c r="AI375" s="152"/>
      <c r="AJ375" s="152"/>
      <c r="AK375" s="152"/>
      <c r="AL375" s="152"/>
      <c r="AM375" s="152"/>
      <c r="AN375" s="152"/>
      <c r="AO375" s="152"/>
      <c r="AP375" s="152"/>
      <c r="AQ375" s="152"/>
      <c r="AR375" s="152"/>
      <c r="AS375" s="152"/>
      <c r="AT375" s="152"/>
      <c r="AU375" s="152"/>
      <c r="AV375" s="152"/>
      <c r="AW375" s="152"/>
      <c r="AX375" s="152"/>
      <c r="AY375" s="152"/>
      <c r="AZ375" s="152"/>
      <c r="BA375" s="152"/>
      <c r="BB375" s="152"/>
      <c r="BC375" s="152"/>
      <c r="BD375" s="152"/>
      <c r="BE375" s="152"/>
      <c r="BF375" s="152"/>
      <c r="BG375" s="152"/>
      <c r="BH375" s="152"/>
    </row>
    <row r="376" spans="1:60" outlineLevel="1" x14ac:dyDescent="0.25">
      <c r="A376" s="159"/>
      <c r="B376" s="160"/>
      <c r="C376" s="258" t="s">
        <v>425</v>
      </c>
      <c r="D376" s="259"/>
      <c r="E376" s="259"/>
      <c r="F376" s="259"/>
      <c r="G376" s="259"/>
      <c r="H376" s="161"/>
      <c r="I376" s="161"/>
      <c r="J376" s="161"/>
      <c r="K376" s="161"/>
      <c r="L376" s="161"/>
      <c r="M376" s="161"/>
      <c r="N376" s="161"/>
      <c r="O376" s="161"/>
      <c r="P376" s="161"/>
      <c r="Q376" s="161"/>
      <c r="R376" s="161"/>
      <c r="S376" s="161"/>
      <c r="T376" s="161"/>
      <c r="U376" s="161"/>
      <c r="V376" s="161"/>
      <c r="W376" s="161"/>
      <c r="X376" s="161"/>
      <c r="Y376" s="152"/>
      <c r="Z376" s="152"/>
      <c r="AA376" s="152"/>
      <c r="AB376" s="152"/>
      <c r="AC376" s="152"/>
      <c r="AD376" s="152"/>
      <c r="AE376" s="152"/>
      <c r="AF376" s="152"/>
      <c r="AG376" s="152" t="s">
        <v>314</v>
      </c>
      <c r="AH376" s="152"/>
      <c r="AI376" s="152"/>
      <c r="AJ376" s="152"/>
      <c r="AK376" s="152"/>
      <c r="AL376" s="152"/>
      <c r="AM376" s="152"/>
      <c r="AN376" s="152"/>
      <c r="AO376" s="152"/>
      <c r="AP376" s="152"/>
      <c r="AQ376" s="152"/>
      <c r="AR376" s="152"/>
      <c r="AS376" s="152"/>
      <c r="AT376" s="152"/>
      <c r="AU376" s="152"/>
      <c r="AV376" s="152"/>
      <c r="AW376" s="152"/>
      <c r="AX376" s="152"/>
      <c r="AY376" s="152"/>
      <c r="AZ376" s="152"/>
      <c r="BA376" s="152"/>
      <c r="BB376" s="152"/>
      <c r="BC376" s="152"/>
      <c r="BD376" s="152"/>
      <c r="BE376" s="152"/>
      <c r="BF376" s="152"/>
      <c r="BG376" s="152"/>
      <c r="BH376" s="152"/>
    </row>
    <row r="377" spans="1:60" outlineLevel="1" x14ac:dyDescent="0.25">
      <c r="A377" s="159"/>
      <c r="B377" s="160"/>
      <c r="C377" s="254" t="s">
        <v>415</v>
      </c>
      <c r="D377" s="255"/>
      <c r="E377" s="255"/>
      <c r="F377" s="255"/>
      <c r="G377" s="255"/>
      <c r="H377" s="161"/>
      <c r="I377" s="161"/>
      <c r="J377" s="161"/>
      <c r="K377" s="161"/>
      <c r="L377" s="161"/>
      <c r="M377" s="161"/>
      <c r="N377" s="161"/>
      <c r="O377" s="161"/>
      <c r="P377" s="161"/>
      <c r="Q377" s="161"/>
      <c r="R377" s="161"/>
      <c r="S377" s="161"/>
      <c r="T377" s="161"/>
      <c r="U377" s="161"/>
      <c r="V377" s="161"/>
      <c r="W377" s="161"/>
      <c r="X377" s="161"/>
      <c r="Y377" s="152"/>
      <c r="Z377" s="152"/>
      <c r="AA377" s="152"/>
      <c r="AB377" s="152"/>
      <c r="AC377" s="152"/>
      <c r="AD377" s="152"/>
      <c r="AE377" s="152"/>
      <c r="AF377" s="152"/>
      <c r="AG377" s="152" t="s">
        <v>314</v>
      </c>
      <c r="AH377" s="152"/>
      <c r="AI377" s="152"/>
      <c r="AJ377" s="152"/>
      <c r="AK377" s="152"/>
      <c r="AL377" s="152"/>
      <c r="AM377" s="152"/>
      <c r="AN377" s="152"/>
      <c r="AO377" s="152"/>
      <c r="AP377" s="152"/>
      <c r="AQ377" s="152"/>
      <c r="AR377" s="152"/>
      <c r="AS377" s="152"/>
      <c r="AT377" s="152"/>
      <c r="AU377" s="152"/>
      <c r="AV377" s="152"/>
      <c r="AW377" s="152"/>
      <c r="AX377" s="152"/>
      <c r="AY377" s="152"/>
      <c r="AZ377" s="152"/>
      <c r="BA377" s="152"/>
      <c r="BB377" s="152"/>
      <c r="BC377" s="152"/>
      <c r="BD377" s="152"/>
      <c r="BE377" s="152"/>
      <c r="BF377" s="152"/>
      <c r="BG377" s="152"/>
      <c r="BH377" s="152"/>
    </row>
    <row r="378" spans="1:60" outlineLevel="1" x14ac:dyDescent="0.25">
      <c r="A378" s="159"/>
      <c r="B378" s="160"/>
      <c r="C378" s="254" t="s">
        <v>426</v>
      </c>
      <c r="D378" s="255"/>
      <c r="E378" s="255"/>
      <c r="F378" s="255"/>
      <c r="G378" s="255"/>
      <c r="H378" s="161"/>
      <c r="I378" s="161"/>
      <c r="J378" s="161"/>
      <c r="K378" s="161"/>
      <c r="L378" s="161"/>
      <c r="M378" s="161"/>
      <c r="N378" s="161"/>
      <c r="O378" s="161"/>
      <c r="P378" s="161"/>
      <c r="Q378" s="161"/>
      <c r="R378" s="161"/>
      <c r="S378" s="161"/>
      <c r="T378" s="161"/>
      <c r="U378" s="161"/>
      <c r="V378" s="161"/>
      <c r="W378" s="161"/>
      <c r="X378" s="161"/>
      <c r="Y378" s="152"/>
      <c r="Z378" s="152"/>
      <c r="AA378" s="152"/>
      <c r="AB378" s="152"/>
      <c r="AC378" s="152"/>
      <c r="AD378" s="152"/>
      <c r="AE378" s="152"/>
      <c r="AF378" s="152"/>
      <c r="AG378" s="152" t="s">
        <v>314</v>
      </c>
      <c r="AH378" s="152"/>
      <c r="AI378" s="152"/>
      <c r="AJ378" s="152"/>
      <c r="AK378" s="152"/>
      <c r="AL378" s="152"/>
      <c r="AM378" s="152"/>
      <c r="AN378" s="152"/>
      <c r="AO378" s="152"/>
      <c r="AP378" s="152"/>
      <c r="AQ378" s="152"/>
      <c r="AR378" s="152"/>
      <c r="AS378" s="152"/>
      <c r="AT378" s="152"/>
      <c r="AU378" s="152"/>
      <c r="AV378" s="152"/>
      <c r="AW378" s="152"/>
      <c r="AX378" s="152"/>
      <c r="AY378" s="152"/>
      <c r="AZ378" s="152"/>
      <c r="BA378" s="152"/>
      <c r="BB378" s="152"/>
      <c r="BC378" s="152"/>
      <c r="BD378" s="152"/>
      <c r="BE378" s="152"/>
      <c r="BF378" s="152"/>
      <c r="BG378" s="152"/>
      <c r="BH378" s="152"/>
    </row>
    <row r="379" spans="1:60" outlineLevel="1" x14ac:dyDescent="0.25">
      <c r="A379" s="159"/>
      <c r="B379" s="160"/>
      <c r="C379" s="254" t="s">
        <v>405</v>
      </c>
      <c r="D379" s="255"/>
      <c r="E379" s="255"/>
      <c r="F379" s="255"/>
      <c r="G379" s="255"/>
      <c r="H379" s="161"/>
      <c r="I379" s="161"/>
      <c r="J379" s="161"/>
      <c r="K379" s="161"/>
      <c r="L379" s="161"/>
      <c r="M379" s="161"/>
      <c r="N379" s="161"/>
      <c r="O379" s="161"/>
      <c r="P379" s="161"/>
      <c r="Q379" s="161"/>
      <c r="R379" s="161"/>
      <c r="S379" s="161"/>
      <c r="T379" s="161"/>
      <c r="U379" s="161"/>
      <c r="V379" s="161"/>
      <c r="W379" s="161"/>
      <c r="X379" s="161"/>
      <c r="Y379" s="152"/>
      <c r="Z379" s="152"/>
      <c r="AA379" s="152"/>
      <c r="AB379" s="152"/>
      <c r="AC379" s="152"/>
      <c r="AD379" s="152"/>
      <c r="AE379" s="152"/>
      <c r="AF379" s="152"/>
      <c r="AG379" s="152" t="s">
        <v>314</v>
      </c>
      <c r="AH379" s="152"/>
      <c r="AI379" s="152"/>
      <c r="AJ379" s="152"/>
      <c r="AK379" s="152"/>
      <c r="AL379" s="152"/>
      <c r="AM379" s="152"/>
      <c r="AN379" s="152"/>
      <c r="AO379" s="152"/>
      <c r="AP379" s="152"/>
      <c r="AQ379" s="152"/>
      <c r="AR379" s="152"/>
      <c r="AS379" s="152"/>
      <c r="AT379" s="152"/>
      <c r="AU379" s="152"/>
      <c r="AV379" s="152"/>
      <c r="AW379" s="152"/>
      <c r="AX379" s="152"/>
      <c r="AY379" s="152"/>
      <c r="AZ379" s="152"/>
      <c r="BA379" s="152"/>
      <c r="BB379" s="152"/>
      <c r="BC379" s="152"/>
      <c r="BD379" s="152"/>
      <c r="BE379" s="152"/>
      <c r="BF379" s="152"/>
      <c r="BG379" s="152"/>
      <c r="BH379" s="152"/>
    </row>
    <row r="380" spans="1:60" outlineLevel="1" x14ac:dyDescent="0.25">
      <c r="A380" s="159"/>
      <c r="B380" s="160"/>
      <c r="C380" s="254" t="s">
        <v>417</v>
      </c>
      <c r="D380" s="255"/>
      <c r="E380" s="255"/>
      <c r="F380" s="255"/>
      <c r="G380" s="255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52"/>
      <c r="Z380" s="152"/>
      <c r="AA380" s="152"/>
      <c r="AB380" s="152"/>
      <c r="AC380" s="152"/>
      <c r="AD380" s="152"/>
      <c r="AE380" s="152"/>
      <c r="AF380" s="152"/>
      <c r="AG380" s="152" t="s">
        <v>314</v>
      </c>
      <c r="AH380" s="152"/>
      <c r="AI380" s="152"/>
      <c r="AJ380" s="152"/>
      <c r="AK380" s="152"/>
      <c r="AL380" s="152"/>
      <c r="AM380" s="152"/>
      <c r="AN380" s="152"/>
      <c r="AO380" s="152"/>
      <c r="AP380" s="152"/>
      <c r="AQ380" s="152"/>
      <c r="AR380" s="152"/>
      <c r="AS380" s="152"/>
      <c r="AT380" s="152"/>
      <c r="AU380" s="152"/>
      <c r="AV380" s="152"/>
      <c r="AW380" s="152"/>
      <c r="AX380" s="152"/>
      <c r="AY380" s="152"/>
      <c r="AZ380" s="152"/>
      <c r="BA380" s="152"/>
      <c r="BB380" s="152"/>
      <c r="BC380" s="152"/>
      <c r="BD380" s="152"/>
      <c r="BE380" s="152"/>
      <c r="BF380" s="152"/>
      <c r="BG380" s="152"/>
      <c r="BH380" s="152"/>
    </row>
    <row r="381" spans="1:60" outlineLevel="1" x14ac:dyDescent="0.25">
      <c r="A381" s="159"/>
      <c r="B381" s="160"/>
      <c r="C381" s="254" t="s">
        <v>410</v>
      </c>
      <c r="D381" s="255"/>
      <c r="E381" s="255"/>
      <c r="F381" s="255"/>
      <c r="G381" s="255"/>
      <c r="H381" s="161"/>
      <c r="I381" s="161"/>
      <c r="J381" s="161"/>
      <c r="K381" s="161"/>
      <c r="L381" s="161"/>
      <c r="M381" s="161"/>
      <c r="N381" s="161"/>
      <c r="O381" s="161"/>
      <c r="P381" s="161"/>
      <c r="Q381" s="161"/>
      <c r="R381" s="161"/>
      <c r="S381" s="161"/>
      <c r="T381" s="161"/>
      <c r="U381" s="161"/>
      <c r="V381" s="161"/>
      <c r="W381" s="161"/>
      <c r="X381" s="161"/>
      <c r="Y381" s="152"/>
      <c r="Z381" s="152"/>
      <c r="AA381" s="152"/>
      <c r="AB381" s="152"/>
      <c r="AC381" s="152"/>
      <c r="AD381" s="152"/>
      <c r="AE381" s="152"/>
      <c r="AF381" s="152"/>
      <c r="AG381" s="152" t="s">
        <v>314</v>
      </c>
      <c r="AH381" s="152"/>
      <c r="AI381" s="152"/>
      <c r="AJ381" s="152"/>
      <c r="AK381" s="152"/>
      <c r="AL381" s="152"/>
      <c r="AM381" s="152"/>
      <c r="AN381" s="152"/>
      <c r="AO381" s="152"/>
      <c r="AP381" s="152"/>
      <c r="AQ381" s="152"/>
      <c r="AR381" s="152"/>
      <c r="AS381" s="152"/>
      <c r="AT381" s="152"/>
      <c r="AU381" s="152"/>
      <c r="AV381" s="152"/>
      <c r="AW381" s="152"/>
      <c r="AX381" s="152"/>
      <c r="AY381" s="152"/>
      <c r="AZ381" s="152"/>
      <c r="BA381" s="152"/>
      <c r="BB381" s="152"/>
      <c r="BC381" s="152"/>
      <c r="BD381" s="152"/>
      <c r="BE381" s="152"/>
      <c r="BF381" s="152"/>
      <c r="BG381" s="152"/>
      <c r="BH381" s="152"/>
    </row>
    <row r="382" spans="1:60" outlineLevel="1" x14ac:dyDescent="0.25">
      <c r="A382" s="159"/>
      <c r="B382" s="160"/>
      <c r="C382" s="254" t="s">
        <v>427</v>
      </c>
      <c r="D382" s="255"/>
      <c r="E382" s="255"/>
      <c r="F382" s="255"/>
      <c r="G382" s="255"/>
      <c r="H382" s="161"/>
      <c r="I382" s="161"/>
      <c r="J382" s="161"/>
      <c r="K382" s="161"/>
      <c r="L382" s="161"/>
      <c r="M382" s="161"/>
      <c r="N382" s="161"/>
      <c r="O382" s="161"/>
      <c r="P382" s="161"/>
      <c r="Q382" s="161"/>
      <c r="R382" s="161"/>
      <c r="S382" s="161"/>
      <c r="T382" s="161"/>
      <c r="U382" s="161"/>
      <c r="V382" s="161"/>
      <c r="W382" s="161"/>
      <c r="X382" s="161"/>
      <c r="Y382" s="152"/>
      <c r="Z382" s="152"/>
      <c r="AA382" s="152"/>
      <c r="AB382" s="152"/>
      <c r="AC382" s="152"/>
      <c r="AD382" s="152"/>
      <c r="AE382" s="152"/>
      <c r="AF382" s="152"/>
      <c r="AG382" s="152" t="s">
        <v>314</v>
      </c>
      <c r="AH382" s="152"/>
      <c r="AI382" s="152"/>
      <c r="AJ382" s="152"/>
      <c r="AK382" s="152"/>
      <c r="AL382" s="152"/>
      <c r="AM382" s="152"/>
      <c r="AN382" s="152"/>
      <c r="AO382" s="152"/>
      <c r="AP382" s="152"/>
      <c r="AQ382" s="152"/>
      <c r="AR382" s="152"/>
      <c r="AS382" s="152"/>
      <c r="AT382" s="152"/>
      <c r="AU382" s="152"/>
      <c r="AV382" s="152"/>
      <c r="AW382" s="152"/>
      <c r="AX382" s="152"/>
      <c r="AY382" s="152"/>
      <c r="AZ382" s="152"/>
      <c r="BA382" s="152"/>
      <c r="BB382" s="152"/>
      <c r="BC382" s="152"/>
      <c r="BD382" s="152"/>
      <c r="BE382" s="152"/>
      <c r="BF382" s="152"/>
      <c r="BG382" s="152"/>
      <c r="BH382" s="152"/>
    </row>
    <row r="383" spans="1:60" x14ac:dyDescent="0.25">
      <c r="A383" s="167" t="s">
        <v>106</v>
      </c>
      <c r="B383" s="168" t="s">
        <v>73</v>
      </c>
      <c r="C383" s="189" t="s">
        <v>74</v>
      </c>
      <c r="D383" s="169"/>
      <c r="E383" s="170"/>
      <c r="F383" s="171"/>
      <c r="G383" s="171">
        <f>SUMIF(AG384:AG384,"&lt;&gt;NOR",G384:G384)</f>
        <v>0</v>
      </c>
      <c r="H383" s="171"/>
      <c r="I383" s="171">
        <f>SUM(I384:I384)</f>
        <v>0</v>
      </c>
      <c r="J383" s="171"/>
      <c r="K383" s="171">
        <f>SUM(K384:K384)</f>
        <v>0</v>
      </c>
      <c r="L383" s="171"/>
      <c r="M383" s="171">
        <f>SUM(M384:M384)</f>
        <v>0</v>
      </c>
      <c r="N383" s="171"/>
      <c r="O383" s="171">
        <f>SUM(O384:O384)</f>
        <v>0</v>
      </c>
      <c r="P383" s="171"/>
      <c r="Q383" s="171">
        <f>SUM(Q384:Q384)</f>
        <v>0</v>
      </c>
      <c r="R383" s="171"/>
      <c r="S383" s="171"/>
      <c r="T383" s="172"/>
      <c r="U383" s="166"/>
      <c r="V383" s="166">
        <f>SUM(V384:V384)</f>
        <v>0</v>
      </c>
      <c r="W383" s="166"/>
      <c r="X383" s="166"/>
      <c r="AG383" t="s">
        <v>107</v>
      </c>
    </row>
    <row r="384" spans="1:60" outlineLevel="1" x14ac:dyDescent="0.25">
      <c r="A384" s="181">
        <v>59</v>
      </c>
      <c r="B384" s="182" t="s">
        <v>428</v>
      </c>
      <c r="C384" s="192" t="s">
        <v>429</v>
      </c>
      <c r="D384" s="183" t="s">
        <v>335</v>
      </c>
      <c r="E384" s="184">
        <v>1</v>
      </c>
      <c r="F384" s="185"/>
      <c r="G384" s="186">
        <f>ROUND(E384*F384,2)</f>
        <v>0</v>
      </c>
      <c r="H384" s="185"/>
      <c r="I384" s="186">
        <f>ROUND(E384*H384,2)</f>
        <v>0</v>
      </c>
      <c r="J384" s="185"/>
      <c r="K384" s="186">
        <f>ROUND(E384*J384,2)</f>
        <v>0</v>
      </c>
      <c r="L384" s="186">
        <v>21</v>
      </c>
      <c r="M384" s="186">
        <f>G384*(1+L384/100)</f>
        <v>0</v>
      </c>
      <c r="N384" s="186">
        <v>0</v>
      </c>
      <c r="O384" s="186">
        <f>ROUND(E384*N384,2)</f>
        <v>0</v>
      </c>
      <c r="P384" s="186">
        <v>0</v>
      </c>
      <c r="Q384" s="186">
        <f>ROUND(E384*P384,2)</f>
        <v>0</v>
      </c>
      <c r="R384" s="186"/>
      <c r="S384" s="186" t="s">
        <v>215</v>
      </c>
      <c r="T384" s="187" t="s">
        <v>294</v>
      </c>
      <c r="U384" s="161">
        <v>0</v>
      </c>
      <c r="V384" s="161">
        <f>ROUND(E384*U384,2)</f>
        <v>0</v>
      </c>
      <c r="W384" s="161"/>
      <c r="X384" s="161" t="s">
        <v>113</v>
      </c>
      <c r="Y384" s="152"/>
      <c r="Z384" s="152"/>
      <c r="AA384" s="152"/>
      <c r="AB384" s="152"/>
      <c r="AC384" s="152"/>
      <c r="AD384" s="152"/>
      <c r="AE384" s="152"/>
      <c r="AF384" s="152"/>
      <c r="AG384" s="152" t="s">
        <v>114</v>
      </c>
      <c r="AH384" s="152"/>
      <c r="AI384" s="152"/>
      <c r="AJ384" s="152"/>
      <c r="AK384" s="152"/>
      <c r="AL384" s="152"/>
      <c r="AM384" s="152"/>
      <c r="AN384" s="152"/>
      <c r="AO384" s="152"/>
      <c r="AP384" s="152"/>
      <c r="AQ384" s="152"/>
      <c r="AR384" s="152"/>
      <c r="AS384" s="152"/>
      <c r="AT384" s="152"/>
      <c r="AU384" s="152"/>
      <c r="AV384" s="152"/>
      <c r="AW384" s="152"/>
      <c r="AX384" s="152"/>
      <c r="AY384" s="152"/>
      <c r="AZ384" s="152"/>
      <c r="BA384" s="152"/>
      <c r="BB384" s="152"/>
      <c r="BC384" s="152"/>
      <c r="BD384" s="152"/>
      <c r="BE384" s="152"/>
      <c r="BF384" s="152"/>
      <c r="BG384" s="152"/>
      <c r="BH384" s="152"/>
    </row>
    <row r="385" spans="1:60" x14ac:dyDescent="0.25">
      <c r="A385" s="167" t="s">
        <v>106</v>
      </c>
      <c r="B385" s="168" t="s">
        <v>75</v>
      </c>
      <c r="C385" s="189" t="s">
        <v>76</v>
      </c>
      <c r="D385" s="169"/>
      <c r="E385" s="170"/>
      <c r="F385" s="171"/>
      <c r="G385" s="171">
        <f>SUMIF(AG386:AG392,"&lt;&gt;NOR",G386:G392)</f>
        <v>0</v>
      </c>
      <c r="H385" s="171"/>
      <c r="I385" s="171">
        <f>SUM(I386:I392)</f>
        <v>0</v>
      </c>
      <c r="J385" s="171"/>
      <c r="K385" s="171">
        <f>SUM(K386:K392)</f>
        <v>0</v>
      </c>
      <c r="L385" s="171"/>
      <c r="M385" s="171">
        <f>SUM(M386:M392)</f>
        <v>0</v>
      </c>
      <c r="N385" s="171"/>
      <c r="O385" s="171">
        <f>SUM(O386:O392)</f>
        <v>0</v>
      </c>
      <c r="P385" s="171"/>
      <c r="Q385" s="171">
        <f>SUM(Q386:Q392)</f>
        <v>0</v>
      </c>
      <c r="R385" s="171"/>
      <c r="S385" s="171"/>
      <c r="T385" s="172"/>
      <c r="U385" s="166"/>
      <c r="V385" s="166">
        <f>SUM(V386:V392)</f>
        <v>5.62</v>
      </c>
      <c r="W385" s="166"/>
      <c r="X385" s="166"/>
      <c r="AG385" t="s">
        <v>107</v>
      </c>
    </row>
    <row r="386" spans="1:60" outlineLevel="1" x14ac:dyDescent="0.25">
      <c r="A386" s="173">
        <v>60</v>
      </c>
      <c r="B386" s="174" t="s">
        <v>430</v>
      </c>
      <c r="C386" s="190" t="s">
        <v>431</v>
      </c>
      <c r="D386" s="175" t="s">
        <v>387</v>
      </c>
      <c r="E386" s="176">
        <v>51.400350000000003</v>
      </c>
      <c r="F386" s="177"/>
      <c r="G386" s="178">
        <f>ROUND(E386*F386,2)</f>
        <v>0</v>
      </c>
      <c r="H386" s="177"/>
      <c r="I386" s="178">
        <f>ROUND(E386*H386,2)</f>
        <v>0</v>
      </c>
      <c r="J386" s="177"/>
      <c r="K386" s="178">
        <f>ROUND(E386*J386,2)</f>
        <v>0</v>
      </c>
      <c r="L386" s="178">
        <v>21</v>
      </c>
      <c r="M386" s="178">
        <f>G386*(1+L386/100)</f>
        <v>0</v>
      </c>
      <c r="N386" s="178">
        <v>0</v>
      </c>
      <c r="O386" s="178">
        <f>ROUND(E386*N386,2)</f>
        <v>0</v>
      </c>
      <c r="P386" s="178">
        <v>0</v>
      </c>
      <c r="Q386" s="178">
        <f>ROUND(E386*P386,2)</f>
        <v>0</v>
      </c>
      <c r="R386" s="178" t="s">
        <v>432</v>
      </c>
      <c r="S386" s="178" t="s">
        <v>112</v>
      </c>
      <c r="T386" s="179" t="s">
        <v>112</v>
      </c>
      <c r="U386" s="161">
        <v>0</v>
      </c>
      <c r="V386" s="161">
        <f>ROUND(E386*U386,2)</f>
        <v>0</v>
      </c>
      <c r="W386" s="161"/>
      <c r="X386" s="161" t="s">
        <v>113</v>
      </c>
      <c r="Y386" s="152"/>
      <c r="Z386" s="152"/>
      <c r="AA386" s="152"/>
      <c r="AB386" s="152"/>
      <c r="AC386" s="152"/>
      <c r="AD386" s="152"/>
      <c r="AE386" s="152"/>
      <c r="AF386" s="152"/>
      <c r="AG386" s="152" t="s">
        <v>114</v>
      </c>
      <c r="AH386" s="152"/>
      <c r="AI386" s="152"/>
      <c r="AJ386" s="152"/>
      <c r="AK386" s="152"/>
      <c r="AL386" s="152"/>
      <c r="AM386" s="152"/>
      <c r="AN386" s="152"/>
      <c r="AO386" s="152"/>
      <c r="AP386" s="152"/>
      <c r="AQ386" s="152"/>
      <c r="AR386" s="152"/>
      <c r="AS386" s="152"/>
      <c r="AT386" s="152"/>
      <c r="AU386" s="152"/>
      <c r="AV386" s="152"/>
      <c r="AW386" s="152"/>
      <c r="AX386" s="152"/>
      <c r="AY386" s="152"/>
      <c r="AZ386" s="152"/>
      <c r="BA386" s="152"/>
      <c r="BB386" s="152"/>
      <c r="BC386" s="152"/>
      <c r="BD386" s="152"/>
      <c r="BE386" s="152"/>
      <c r="BF386" s="152"/>
      <c r="BG386" s="152"/>
      <c r="BH386" s="152"/>
    </row>
    <row r="387" spans="1:60" outlineLevel="1" x14ac:dyDescent="0.25">
      <c r="A387" s="159"/>
      <c r="B387" s="160"/>
      <c r="C387" s="256" t="s">
        <v>433</v>
      </c>
      <c r="D387" s="257"/>
      <c r="E387" s="257"/>
      <c r="F387" s="257"/>
      <c r="G387" s="257"/>
      <c r="H387" s="161"/>
      <c r="I387" s="161"/>
      <c r="J387" s="161"/>
      <c r="K387" s="161"/>
      <c r="L387" s="161"/>
      <c r="M387" s="161"/>
      <c r="N387" s="161"/>
      <c r="O387" s="161"/>
      <c r="P387" s="161"/>
      <c r="Q387" s="161"/>
      <c r="R387" s="161"/>
      <c r="S387" s="161"/>
      <c r="T387" s="161"/>
      <c r="U387" s="161"/>
      <c r="V387" s="161"/>
      <c r="W387" s="161"/>
      <c r="X387" s="161"/>
      <c r="Y387" s="152"/>
      <c r="Z387" s="152"/>
      <c r="AA387" s="152"/>
      <c r="AB387" s="152"/>
      <c r="AC387" s="152"/>
      <c r="AD387" s="152"/>
      <c r="AE387" s="152"/>
      <c r="AF387" s="152"/>
      <c r="AG387" s="152" t="s">
        <v>116</v>
      </c>
      <c r="AH387" s="152"/>
      <c r="AI387" s="152"/>
      <c r="AJ387" s="152"/>
      <c r="AK387" s="152"/>
      <c r="AL387" s="152"/>
      <c r="AM387" s="152"/>
      <c r="AN387" s="152"/>
      <c r="AO387" s="152"/>
      <c r="AP387" s="152"/>
      <c r="AQ387" s="152"/>
      <c r="AR387" s="152"/>
      <c r="AS387" s="152"/>
      <c r="AT387" s="152"/>
      <c r="AU387" s="152"/>
      <c r="AV387" s="152"/>
      <c r="AW387" s="152"/>
      <c r="AX387" s="152"/>
      <c r="AY387" s="152"/>
      <c r="AZ387" s="152"/>
      <c r="BA387" s="152"/>
      <c r="BB387" s="152"/>
      <c r="BC387" s="152"/>
      <c r="BD387" s="152"/>
      <c r="BE387" s="152"/>
      <c r="BF387" s="152"/>
      <c r="BG387" s="152"/>
      <c r="BH387" s="152"/>
    </row>
    <row r="388" spans="1:60" outlineLevel="1" x14ac:dyDescent="0.25">
      <c r="A388" s="159"/>
      <c r="B388" s="160"/>
      <c r="C388" s="191" t="s">
        <v>434</v>
      </c>
      <c r="D388" s="162"/>
      <c r="E388" s="163">
        <v>51.400350000000003</v>
      </c>
      <c r="F388" s="161"/>
      <c r="G388" s="161"/>
      <c r="H388" s="161"/>
      <c r="I388" s="161"/>
      <c r="J388" s="161"/>
      <c r="K388" s="161"/>
      <c r="L388" s="161"/>
      <c r="M388" s="161"/>
      <c r="N388" s="161"/>
      <c r="O388" s="161"/>
      <c r="P388" s="161"/>
      <c r="Q388" s="161"/>
      <c r="R388" s="161"/>
      <c r="S388" s="161"/>
      <c r="T388" s="161"/>
      <c r="U388" s="161"/>
      <c r="V388" s="161"/>
      <c r="W388" s="161"/>
      <c r="X388" s="161"/>
      <c r="Y388" s="152"/>
      <c r="Z388" s="152"/>
      <c r="AA388" s="152"/>
      <c r="AB388" s="152"/>
      <c r="AC388" s="152"/>
      <c r="AD388" s="152"/>
      <c r="AE388" s="152"/>
      <c r="AF388" s="152"/>
      <c r="AG388" s="152" t="s">
        <v>118</v>
      </c>
      <c r="AH388" s="152">
        <v>0</v>
      </c>
      <c r="AI388" s="152"/>
      <c r="AJ388" s="152"/>
      <c r="AK388" s="152"/>
      <c r="AL388" s="152"/>
      <c r="AM388" s="152"/>
      <c r="AN388" s="152"/>
      <c r="AO388" s="152"/>
      <c r="AP388" s="152"/>
      <c r="AQ388" s="152"/>
      <c r="AR388" s="152"/>
      <c r="AS388" s="152"/>
      <c r="AT388" s="152"/>
      <c r="AU388" s="152"/>
      <c r="AV388" s="152"/>
      <c r="AW388" s="152"/>
      <c r="AX388" s="152"/>
      <c r="AY388" s="152"/>
      <c r="AZ388" s="152"/>
      <c r="BA388" s="152"/>
      <c r="BB388" s="152"/>
      <c r="BC388" s="152"/>
      <c r="BD388" s="152"/>
      <c r="BE388" s="152"/>
      <c r="BF388" s="152"/>
      <c r="BG388" s="152"/>
      <c r="BH388" s="152"/>
    </row>
    <row r="389" spans="1:60" outlineLevel="1" x14ac:dyDescent="0.25">
      <c r="A389" s="181">
        <v>61</v>
      </c>
      <c r="B389" s="182" t="s">
        <v>435</v>
      </c>
      <c r="C389" s="192" t="s">
        <v>436</v>
      </c>
      <c r="D389" s="183" t="s">
        <v>387</v>
      </c>
      <c r="E389" s="184">
        <v>5.7111499999999999</v>
      </c>
      <c r="F389" s="185"/>
      <c r="G389" s="186">
        <f>ROUND(E389*F389,2)</f>
        <v>0</v>
      </c>
      <c r="H389" s="185"/>
      <c r="I389" s="186">
        <f>ROUND(E389*H389,2)</f>
        <v>0</v>
      </c>
      <c r="J389" s="185"/>
      <c r="K389" s="186">
        <f>ROUND(E389*J389,2)</f>
        <v>0</v>
      </c>
      <c r="L389" s="186">
        <v>21</v>
      </c>
      <c r="M389" s="186">
        <f>G389*(1+L389/100)</f>
        <v>0</v>
      </c>
      <c r="N389" s="186">
        <v>0</v>
      </c>
      <c r="O389" s="186">
        <f>ROUND(E389*N389,2)</f>
        <v>0</v>
      </c>
      <c r="P389" s="186">
        <v>0</v>
      </c>
      <c r="Q389" s="186">
        <f>ROUND(E389*P389,2)</f>
        <v>0</v>
      </c>
      <c r="R389" s="186" t="s">
        <v>342</v>
      </c>
      <c r="S389" s="186" t="s">
        <v>112</v>
      </c>
      <c r="T389" s="187" t="s">
        <v>112</v>
      </c>
      <c r="U389" s="161">
        <v>0.94199999999999995</v>
      </c>
      <c r="V389" s="161">
        <f>ROUND(E389*U389,2)</f>
        <v>5.38</v>
      </c>
      <c r="W389" s="161"/>
      <c r="X389" s="161" t="s">
        <v>437</v>
      </c>
      <c r="Y389" s="152"/>
      <c r="Z389" s="152"/>
      <c r="AA389" s="152"/>
      <c r="AB389" s="152"/>
      <c r="AC389" s="152"/>
      <c r="AD389" s="152"/>
      <c r="AE389" s="152"/>
      <c r="AF389" s="152"/>
      <c r="AG389" s="152" t="s">
        <v>438</v>
      </c>
      <c r="AH389" s="152"/>
      <c r="AI389" s="152"/>
      <c r="AJ389" s="152"/>
      <c r="AK389" s="152"/>
      <c r="AL389" s="152"/>
      <c r="AM389" s="152"/>
      <c r="AN389" s="152"/>
      <c r="AO389" s="152"/>
      <c r="AP389" s="152"/>
      <c r="AQ389" s="152"/>
      <c r="AR389" s="152"/>
      <c r="AS389" s="152"/>
      <c r="AT389" s="152"/>
      <c r="AU389" s="152"/>
      <c r="AV389" s="152"/>
      <c r="AW389" s="152"/>
      <c r="AX389" s="152"/>
      <c r="AY389" s="152"/>
      <c r="AZ389" s="152"/>
      <c r="BA389" s="152"/>
      <c r="BB389" s="152"/>
      <c r="BC389" s="152"/>
      <c r="BD389" s="152"/>
      <c r="BE389" s="152"/>
      <c r="BF389" s="152"/>
      <c r="BG389" s="152"/>
      <c r="BH389" s="152"/>
    </row>
    <row r="390" spans="1:60" outlineLevel="1" x14ac:dyDescent="0.25">
      <c r="A390" s="173">
        <v>62</v>
      </c>
      <c r="B390" s="174" t="s">
        <v>439</v>
      </c>
      <c r="C390" s="190" t="s">
        <v>440</v>
      </c>
      <c r="D390" s="175" t="s">
        <v>387</v>
      </c>
      <c r="E390" s="176">
        <v>5.7111499999999999</v>
      </c>
      <c r="F390" s="177"/>
      <c r="G390" s="178">
        <f>ROUND(E390*F390,2)</f>
        <v>0</v>
      </c>
      <c r="H390" s="177"/>
      <c r="I390" s="178">
        <f>ROUND(E390*H390,2)</f>
        <v>0</v>
      </c>
      <c r="J390" s="177"/>
      <c r="K390" s="178">
        <f>ROUND(E390*J390,2)</f>
        <v>0</v>
      </c>
      <c r="L390" s="178">
        <v>21</v>
      </c>
      <c r="M390" s="178">
        <f>G390*(1+L390/100)</f>
        <v>0</v>
      </c>
      <c r="N390" s="178">
        <v>0</v>
      </c>
      <c r="O390" s="178">
        <f>ROUND(E390*N390,2)</f>
        <v>0</v>
      </c>
      <c r="P390" s="178">
        <v>0</v>
      </c>
      <c r="Q390" s="178">
        <f>ROUND(E390*P390,2)</f>
        <v>0</v>
      </c>
      <c r="R390" s="178" t="s">
        <v>432</v>
      </c>
      <c r="S390" s="178" t="s">
        <v>112</v>
      </c>
      <c r="T390" s="179" t="s">
        <v>112</v>
      </c>
      <c r="U390" s="161">
        <v>4.2000000000000003E-2</v>
      </c>
      <c r="V390" s="161">
        <f>ROUND(E390*U390,2)</f>
        <v>0.24</v>
      </c>
      <c r="W390" s="161"/>
      <c r="X390" s="161" t="s">
        <v>437</v>
      </c>
      <c r="Y390" s="152"/>
      <c r="Z390" s="152"/>
      <c r="AA390" s="152"/>
      <c r="AB390" s="152"/>
      <c r="AC390" s="152"/>
      <c r="AD390" s="152"/>
      <c r="AE390" s="152"/>
      <c r="AF390" s="152"/>
      <c r="AG390" s="152" t="s">
        <v>438</v>
      </c>
      <c r="AH390" s="152"/>
      <c r="AI390" s="152"/>
      <c r="AJ390" s="152"/>
      <c r="AK390" s="152"/>
      <c r="AL390" s="152"/>
      <c r="AM390" s="152"/>
      <c r="AN390" s="152"/>
      <c r="AO390" s="152"/>
      <c r="AP390" s="152"/>
      <c r="AQ390" s="152"/>
      <c r="AR390" s="152"/>
      <c r="AS390" s="152"/>
      <c r="AT390" s="152"/>
      <c r="AU390" s="152"/>
      <c r="AV390" s="152"/>
      <c r="AW390" s="152"/>
      <c r="AX390" s="152"/>
      <c r="AY390" s="152"/>
      <c r="AZ390" s="152"/>
      <c r="BA390" s="152"/>
      <c r="BB390" s="152"/>
      <c r="BC390" s="152"/>
      <c r="BD390" s="152"/>
      <c r="BE390" s="152"/>
      <c r="BF390" s="152"/>
      <c r="BG390" s="152"/>
      <c r="BH390" s="152"/>
    </row>
    <row r="391" spans="1:60" outlineLevel="1" x14ac:dyDescent="0.25">
      <c r="A391" s="159"/>
      <c r="B391" s="160"/>
      <c r="C391" s="256" t="s">
        <v>433</v>
      </c>
      <c r="D391" s="257"/>
      <c r="E391" s="257"/>
      <c r="F391" s="257"/>
      <c r="G391" s="257"/>
      <c r="H391" s="161"/>
      <c r="I391" s="161"/>
      <c r="J391" s="161"/>
      <c r="K391" s="161"/>
      <c r="L391" s="161"/>
      <c r="M391" s="161"/>
      <c r="N391" s="161"/>
      <c r="O391" s="161"/>
      <c r="P391" s="161"/>
      <c r="Q391" s="161"/>
      <c r="R391" s="161"/>
      <c r="S391" s="161"/>
      <c r="T391" s="161"/>
      <c r="U391" s="161"/>
      <c r="V391" s="161"/>
      <c r="W391" s="161"/>
      <c r="X391" s="161"/>
      <c r="Y391" s="152"/>
      <c r="Z391" s="152"/>
      <c r="AA391" s="152"/>
      <c r="AB391" s="152"/>
      <c r="AC391" s="152"/>
      <c r="AD391" s="152"/>
      <c r="AE391" s="152"/>
      <c r="AF391" s="152"/>
      <c r="AG391" s="152" t="s">
        <v>116</v>
      </c>
      <c r="AH391" s="152"/>
      <c r="AI391" s="152"/>
      <c r="AJ391" s="152"/>
      <c r="AK391" s="152"/>
      <c r="AL391" s="152"/>
      <c r="AM391" s="152"/>
      <c r="AN391" s="152"/>
      <c r="AO391" s="152"/>
      <c r="AP391" s="152"/>
      <c r="AQ391" s="152"/>
      <c r="AR391" s="152"/>
      <c r="AS391" s="152"/>
      <c r="AT391" s="152"/>
      <c r="AU391" s="152"/>
      <c r="AV391" s="152"/>
      <c r="AW391" s="152"/>
      <c r="AX391" s="152"/>
      <c r="AY391" s="152"/>
      <c r="AZ391" s="152"/>
      <c r="BA391" s="152"/>
      <c r="BB391" s="152"/>
      <c r="BC391" s="152"/>
      <c r="BD391" s="152"/>
      <c r="BE391" s="152"/>
      <c r="BF391" s="152"/>
      <c r="BG391" s="152"/>
      <c r="BH391" s="152"/>
    </row>
    <row r="392" spans="1:60" outlineLevel="1" x14ac:dyDescent="0.25">
      <c r="A392" s="181">
        <v>63</v>
      </c>
      <c r="B392" s="182" t="s">
        <v>441</v>
      </c>
      <c r="C392" s="192" t="s">
        <v>442</v>
      </c>
      <c r="D392" s="183" t="s">
        <v>387</v>
      </c>
      <c r="E392" s="184">
        <v>5.7111499999999999</v>
      </c>
      <c r="F392" s="185"/>
      <c r="G392" s="186">
        <f>ROUND(E392*F392,2)</f>
        <v>0</v>
      </c>
      <c r="H392" s="185"/>
      <c r="I392" s="186">
        <f>ROUND(E392*H392,2)</f>
        <v>0</v>
      </c>
      <c r="J392" s="185"/>
      <c r="K392" s="186">
        <f>ROUND(E392*J392,2)</f>
        <v>0</v>
      </c>
      <c r="L392" s="186">
        <v>21</v>
      </c>
      <c r="M392" s="186">
        <f>G392*(1+L392/100)</f>
        <v>0</v>
      </c>
      <c r="N392" s="186">
        <v>0</v>
      </c>
      <c r="O392" s="186">
        <f>ROUND(E392*N392,2)</f>
        <v>0</v>
      </c>
      <c r="P392" s="186">
        <v>0</v>
      </c>
      <c r="Q392" s="186">
        <f>ROUND(E392*P392,2)</f>
        <v>0</v>
      </c>
      <c r="R392" s="186" t="s">
        <v>342</v>
      </c>
      <c r="S392" s="186" t="s">
        <v>112</v>
      </c>
      <c r="T392" s="187" t="s">
        <v>443</v>
      </c>
      <c r="U392" s="161">
        <v>0</v>
      </c>
      <c r="V392" s="161">
        <f>ROUND(E392*U392,2)</f>
        <v>0</v>
      </c>
      <c r="W392" s="161"/>
      <c r="X392" s="161" t="s">
        <v>437</v>
      </c>
      <c r="Y392" s="152"/>
      <c r="Z392" s="152"/>
      <c r="AA392" s="152"/>
      <c r="AB392" s="152"/>
      <c r="AC392" s="152"/>
      <c r="AD392" s="152"/>
      <c r="AE392" s="152"/>
      <c r="AF392" s="152"/>
      <c r="AG392" s="152" t="s">
        <v>438</v>
      </c>
      <c r="AH392" s="152"/>
      <c r="AI392" s="152"/>
      <c r="AJ392" s="152"/>
      <c r="AK392" s="152"/>
      <c r="AL392" s="152"/>
      <c r="AM392" s="152"/>
      <c r="AN392" s="152"/>
      <c r="AO392" s="152"/>
      <c r="AP392" s="152"/>
      <c r="AQ392" s="152"/>
      <c r="AR392" s="152"/>
      <c r="AS392" s="152"/>
      <c r="AT392" s="152"/>
      <c r="AU392" s="152"/>
      <c r="AV392" s="152"/>
      <c r="AW392" s="152"/>
      <c r="AX392" s="152"/>
      <c r="AY392" s="152"/>
      <c r="AZ392" s="152"/>
      <c r="BA392" s="152"/>
      <c r="BB392" s="152"/>
      <c r="BC392" s="152"/>
      <c r="BD392" s="152"/>
      <c r="BE392" s="152"/>
      <c r="BF392" s="152"/>
      <c r="BG392" s="152"/>
      <c r="BH392" s="152"/>
    </row>
    <row r="393" spans="1:60" x14ac:dyDescent="0.25">
      <c r="A393" s="167" t="s">
        <v>106</v>
      </c>
      <c r="B393" s="168" t="s">
        <v>78</v>
      </c>
      <c r="C393" s="189" t="s">
        <v>27</v>
      </c>
      <c r="D393" s="169"/>
      <c r="E393" s="170"/>
      <c r="F393" s="171"/>
      <c r="G393" s="171">
        <f>SUMIF(AG394:AG395,"&lt;&gt;NOR",G394:G395)</f>
        <v>0</v>
      </c>
      <c r="H393" s="171"/>
      <c r="I393" s="171">
        <f>SUM(I394:I395)</f>
        <v>0</v>
      </c>
      <c r="J393" s="171"/>
      <c r="K393" s="171">
        <f>SUM(K394:K395)</f>
        <v>0</v>
      </c>
      <c r="L393" s="171"/>
      <c r="M393" s="171">
        <f>SUM(M394:M395)</f>
        <v>0</v>
      </c>
      <c r="N393" s="171"/>
      <c r="O393" s="171">
        <f>SUM(O394:O395)</f>
        <v>0</v>
      </c>
      <c r="P393" s="171"/>
      <c r="Q393" s="171">
        <f>SUM(Q394:Q395)</f>
        <v>0</v>
      </c>
      <c r="R393" s="171"/>
      <c r="S393" s="171"/>
      <c r="T393" s="172"/>
      <c r="U393" s="166"/>
      <c r="V393" s="166">
        <f>SUM(V394:V395)</f>
        <v>0</v>
      </c>
      <c r="W393" s="166"/>
      <c r="X393" s="166"/>
      <c r="AG393" t="s">
        <v>107</v>
      </c>
    </row>
    <row r="394" spans="1:60" outlineLevel="1" x14ac:dyDescent="0.25">
      <c r="A394" s="173">
        <v>64</v>
      </c>
      <c r="B394" s="174" t="s">
        <v>444</v>
      </c>
      <c r="C394" s="190" t="s">
        <v>445</v>
      </c>
      <c r="D394" s="175" t="s">
        <v>446</v>
      </c>
      <c r="E394" s="176">
        <v>1</v>
      </c>
      <c r="F394" s="177"/>
      <c r="G394" s="178">
        <f>ROUND(E394*F394,2)</f>
        <v>0</v>
      </c>
      <c r="H394" s="177"/>
      <c r="I394" s="178">
        <f>ROUND(E394*H394,2)</f>
        <v>0</v>
      </c>
      <c r="J394" s="177"/>
      <c r="K394" s="178">
        <f>ROUND(E394*J394,2)</f>
        <v>0</v>
      </c>
      <c r="L394" s="178">
        <v>21</v>
      </c>
      <c r="M394" s="178">
        <f>G394*(1+L394/100)</f>
        <v>0</v>
      </c>
      <c r="N394" s="178">
        <v>0</v>
      </c>
      <c r="O394" s="178">
        <f>ROUND(E394*N394,2)</f>
        <v>0</v>
      </c>
      <c r="P394" s="178">
        <v>0</v>
      </c>
      <c r="Q394" s="178">
        <f>ROUND(E394*P394,2)</f>
        <v>0</v>
      </c>
      <c r="R394" s="178"/>
      <c r="S394" s="178" t="s">
        <v>112</v>
      </c>
      <c r="T394" s="179" t="s">
        <v>294</v>
      </c>
      <c r="U394" s="161">
        <v>0</v>
      </c>
      <c r="V394" s="161">
        <f>ROUND(E394*U394,2)</f>
        <v>0</v>
      </c>
      <c r="W394" s="161"/>
      <c r="X394" s="161" t="s">
        <v>447</v>
      </c>
      <c r="Y394" s="152"/>
      <c r="Z394" s="152"/>
      <c r="AA394" s="152"/>
      <c r="AB394" s="152"/>
      <c r="AC394" s="152"/>
      <c r="AD394" s="152"/>
      <c r="AE394" s="152"/>
      <c r="AF394" s="152"/>
      <c r="AG394" s="152" t="s">
        <v>448</v>
      </c>
      <c r="AH394" s="152"/>
      <c r="AI394" s="152"/>
      <c r="AJ394" s="152"/>
      <c r="AK394" s="152"/>
      <c r="AL394" s="152"/>
      <c r="AM394" s="152"/>
      <c r="AN394" s="152"/>
      <c r="AO394" s="152"/>
      <c r="AP394" s="152"/>
      <c r="AQ394" s="152"/>
      <c r="AR394" s="152"/>
      <c r="AS394" s="152"/>
      <c r="AT394" s="152"/>
      <c r="AU394" s="152"/>
      <c r="AV394" s="152"/>
      <c r="AW394" s="152"/>
      <c r="AX394" s="152"/>
      <c r="AY394" s="152"/>
      <c r="AZ394" s="152"/>
      <c r="BA394" s="152"/>
      <c r="BB394" s="152"/>
      <c r="BC394" s="152"/>
      <c r="BD394" s="152"/>
      <c r="BE394" s="152"/>
      <c r="BF394" s="152"/>
      <c r="BG394" s="152"/>
      <c r="BH394" s="152"/>
    </row>
    <row r="395" spans="1:60" outlineLevel="1" x14ac:dyDescent="0.25">
      <c r="A395" s="159"/>
      <c r="B395" s="160"/>
      <c r="C395" s="258" t="s">
        <v>449</v>
      </c>
      <c r="D395" s="259"/>
      <c r="E395" s="259"/>
      <c r="F395" s="259"/>
      <c r="G395" s="259"/>
      <c r="H395" s="161"/>
      <c r="I395" s="161"/>
      <c r="J395" s="161"/>
      <c r="K395" s="161"/>
      <c r="L395" s="161"/>
      <c r="M395" s="161"/>
      <c r="N395" s="161"/>
      <c r="O395" s="161"/>
      <c r="P395" s="161"/>
      <c r="Q395" s="161"/>
      <c r="R395" s="161"/>
      <c r="S395" s="161"/>
      <c r="T395" s="161"/>
      <c r="U395" s="161"/>
      <c r="V395" s="161"/>
      <c r="W395" s="161"/>
      <c r="X395" s="161"/>
      <c r="Y395" s="152"/>
      <c r="Z395" s="152"/>
      <c r="AA395" s="152"/>
      <c r="AB395" s="152"/>
      <c r="AC395" s="152"/>
      <c r="AD395" s="152"/>
      <c r="AE395" s="152"/>
      <c r="AF395" s="152"/>
      <c r="AG395" s="152" t="s">
        <v>314</v>
      </c>
      <c r="AH395" s="152"/>
      <c r="AI395" s="152"/>
      <c r="AJ395" s="152"/>
      <c r="AK395" s="152"/>
      <c r="AL395" s="152"/>
      <c r="AM395" s="152"/>
      <c r="AN395" s="152"/>
      <c r="AO395" s="152"/>
      <c r="AP395" s="152"/>
      <c r="AQ395" s="152"/>
      <c r="AR395" s="152"/>
      <c r="AS395" s="152"/>
      <c r="AT395" s="152"/>
      <c r="AU395" s="152"/>
      <c r="AV395" s="152"/>
      <c r="AW395" s="152"/>
      <c r="AX395" s="152"/>
      <c r="AY395" s="152"/>
      <c r="AZ395" s="152"/>
      <c r="BA395" s="152"/>
      <c r="BB395" s="152"/>
      <c r="BC395" s="152"/>
      <c r="BD395" s="152"/>
      <c r="BE395" s="152"/>
      <c r="BF395" s="152"/>
      <c r="BG395" s="152"/>
      <c r="BH395" s="152"/>
    </row>
    <row r="396" spans="1:60" x14ac:dyDescent="0.25">
      <c r="A396" s="3"/>
      <c r="B396" s="4"/>
      <c r="C396" s="195"/>
      <c r="D396" s="6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AE396">
        <v>15</v>
      </c>
      <c r="AF396">
        <v>21</v>
      </c>
      <c r="AG396" t="s">
        <v>93</v>
      </c>
    </row>
    <row r="397" spans="1:60" x14ac:dyDescent="0.25">
      <c r="A397" s="155"/>
      <c r="B397" s="156" t="s">
        <v>29</v>
      </c>
      <c r="C397" s="196"/>
      <c r="D397" s="157"/>
      <c r="E397" s="158"/>
      <c r="F397" s="158"/>
      <c r="G397" s="188">
        <f>G8+G15+G33+G279+G296+G301+G338+G341+G351+G383+G385+G393</f>
        <v>0</v>
      </c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AE397">
        <f>SUMIF(L7:L395,AE396,G7:G395)</f>
        <v>0</v>
      </c>
      <c r="AF397">
        <f>SUMIF(L7:L395,AF396,G7:G395)</f>
        <v>0</v>
      </c>
      <c r="AG397" t="s">
        <v>450</v>
      </c>
    </row>
    <row r="398" spans="1:60" x14ac:dyDescent="0.25">
      <c r="C398" s="197"/>
      <c r="D398" s="10"/>
      <c r="AG398" t="s">
        <v>451</v>
      </c>
    </row>
    <row r="399" spans="1:60" x14ac:dyDescent="0.25">
      <c r="D399" s="10"/>
    </row>
    <row r="400" spans="1:60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52">
    <mergeCell ref="C13:G13"/>
    <mergeCell ref="A1:G1"/>
    <mergeCell ref="C2:G2"/>
    <mergeCell ref="C3:G3"/>
    <mergeCell ref="C4:G4"/>
    <mergeCell ref="C10:G10"/>
    <mergeCell ref="C322:G322"/>
    <mergeCell ref="C17:G17"/>
    <mergeCell ref="C35:G35"/>
    <mergeCell ref="C58:G58"/>
    <mergeCell ref="C167:G167"/>
    <mergeCell ref="C281:G281"/>
    <mergeCell ref="C282:G282"/>
    <mergeCell ref="C290:G290"/>
    <mergeCell ref="C303:G303"/>
    <mergeCell ref="C306:G306"/>
    <mergeCell ref="C310:G310"/>
    <mergeCell ref="C319:G319"/>
    <mergeCell ref="C360:G360"/>
    <mergeCell ref="C325:G325"/>
    <mergeCell ref="C329:G329"/>
    <mergeCell ref="C340:G340"/>
    <mergeCell ref="C343:G343"/>
    <mergeCell ref="C350:G350"/>
    <mergeCell ref="C353:G353"/>
    <mergeCell ref="C354:G354"/>
    <mergeCell ref="C355:G355"/>
    <mergeCell ref="C356:G356"/>
    <mergeCell ref="C357:G357"/>
    <mergeCell ref="C358:G358"/>
    <mergeCell ref="C374:G374"/>
    <mergeCell ref="C361:G361"/>
    <mergeCell ref="C362:G362"/>
    <mergeCell ref="C363:G363"/>
    <mergeCell ref="C364:G364"/>
    <mergeCell ref="C365:G365"/>
    <mergeCell ref="C366:G366"/>
    <mergeCell ref="C369:G369"/>
    <mergeCell ref="C370:G370"/>
    <mergeCell ref="C371:G371"/>
    <mergeCell ref="C372:G372"/>
    <mergeCell ref="C373:G373"/>
    <mergeCell ref="C382:G382"/>
    <mergeCell ref="C387:G387"/>
    <mergeCell ref="C391:G391"/>
    <mergeCell ref="C395:G395"/>
    <mergeCell ref="C376:G376"/>
    <mergeCell ref="C377:G377"/>
    <mergeCell ref="C378:G378"/>
    <mergeCell ref="C379:G379"/>
    <mergeCell ref="C380:G380"/>
    <mergeCell ref="C381:G38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01.1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01.1 Pol'!Názvy_tisku</vt:lpstr>
      <vt:lpstr>oadresa</vt:lpstr>
      <vt:lpstr>Stavba!Objednatel</vt:lpstr>
      <vt:lpstr>Stavba!Objekt</vt:lpstr>
      <vt:lpstr>'SO01 01.1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Spáčil</dc:creator>
  <cp:lastModifiedBy>Misa</cp:lastModifiedBy>
  <cp:lastPrinted>2019-03-19T12:27:02Z</cp:lastPrinted>
  <dcterms:created xsi:type="dcterms:W3CDTF">2009-04-08T07:15:50Z</dcterms:created>
  <dcterms:modified xsi:type="dcterms:W3CDTF">2020-10-27T17:56:41Z</dcterms:modified>
</cp:coreProperties>
</file>